
<file path=[Content_Types].xml><?xml version="1.0" encoding="utf-8"?>
<Types xmlns="http://schemas.openxmlformats.org/package/2006/content-types">
  <Default Extension="xml" ContentType="application/xml"/>
  <Default Extension="jpeg" ContentType="image/jpe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fileVersion appName="xl" lastEdited="5" lowestEdited="5" rupBuild="20910"/>
  <workbookPr showInkAnnotation="0" autoCompressPictures="0"/>
  <bookViews>
    <workbookView xWindow="0" yWindow="0" windowWidth="28460" windowHeight="15320" tabRatio="817"/>
  </bookViews>
  <sheets>
    <sheet name="1. Raw" sheetId="1" r:id="rId1"/>
    <sheet name="2. Examples_Normalising data" sheetId="4" r:id="rId2"/>
    <sheet name="3. Set a uni-directional scale" sheetId="3" r:id="rId3"/>
    <sheet name="4. Resilience score calculation" sheetId="2" r:id="rId4"/>
    <sheet name="5. Normalise resilience scores" sheetId="6" r:id="rId5"/>
    <sheet name="6. Rank sites" sheetId="12" r:id="rId6"/>
    <sheet name="7. Classify sites (relatively)" sheetId="7" r:id="rId7"/>
    <sheet name="8. Assess anthro stress" sheetId="9" r:id="rId8"/>
    <sheet name="9. ID targets for mgmt action" sheetId="8" r:id="rId9"/>
    <sheet name="10. Communicating results" sheetId="13" r:id="rId10"/>
  </sheets>
  <calcPr calcId="140000" concurrentCalc="0"/>
  <extLst>
    <ext xmlns:mx="http://schemas.microsoft.com/office/mac/excel/2008/main" uri="{7523E5D3-25F3-A5E0-1632-64F254C22452}">
      <mx:ArchID Flags="2"/>
    </ext>
  </extLst>
</workbook>
</file>

<file path=xl/calcChain.xml><?xml version="1.0" encoding="utf-8"?>
<calcChain xmlns="http://schemas.openxmlformats.org/spreadsheetml/2006/main">
  <c r="J12" i="2" l="1"/>
  <c r="J15" i="6"/>
  <c r="J16" i="6"/>
  <c r="J17" i="6"/>
  <c r="J18" i="6"/>
  <c r="J19" i="6"/>
  <c r="J20" i="6"/>
  <c r="J21" i="6"/>
  <c r="J22" i="6"/>
  <c r="J23" i="6"/>
  <c r="J24" i="6"/>
  <c r="J25" i="6"/>
  <c r="J26" i="6"/>
  <c r="J27" i="6"/>
  <c r="J28" i="6"/>
  <c r="J29" i="6"/>
  <c r="J30" i="6"/>
  <c r="J31" i="6"/>
  <c r="J14" i="6"/>
  <c r="I29" i="3"/>
  <c r="I28" i="3"/>
  <c r="I27" i="3"/>
  <c r="I26" i="3"/>
  <c r="I25" i="3"/>
  <c r="I24" i="3"/>
  <c r="I23" i="3"/>
  <c r="I22" i="3"/>
  <c r="I21" i="3"/>
  <c r="I20" i="3"/>
  <c r="I19" i="3"/>
  <c r="I18" i="3"/>
  <c r="I17" i="3"/>
  <c r="I16" i="3"/>
  <c r="I15" i="3"/>
  <c r="I14" i="3"/>
  <c r="I13" i="3"/>
  <c r="I12" i="3"/>
  <c r="L27" i="4"/>
  <c r="L26" i="4"/>
  <c r="L25" i="4"/>
  <c r="L24" i="4"/>
  <c r="L23" i="4"/>
  <c r="L22" i="4"/>
  <c r="L21" i="4"/>
  <c r="L20" i="4"/>
  <c r="L19" i="4"/>
  <c r="L18" i="4"/>
  <c r="L17" i="4"/>
  <c r="L16" i="4"/>
  <c r="L15" i="4"/>
  <c r="L14" i="4"/>
  <c r="L13" i="4"/>
  <c r="L12" i="4"/>
  <c r="L11" i="4"/>
  <c r="L10" i="4"/>
  <c r="E37" i="8"/>
  <c r="F37" i="8"/>
  <c r="G37" i="8"/>
  <c r="E38" i="8"/>
  <c r="F38" i="8"/>
  <c r="G38" i="8"/>
  <c r="E39" i="8"/>
  <c r="F39" i="8"/>
  <c r="G39" i="8"/>
  <c r="E40" i="8"/>
  <c r="F40" i="8"/>
  <c r="G40" i="8"/>
  <c r="D37" i="8"/>
  <c r="D38" i="8"/>
  <c r="D40" i="8"/>
  <c r="D39" i="8"/>
  <c r="E21" i="7"/>
  <c r="D21" i="7"/>
  <c r="E22" i="7"/>
  <c r="D22" i="7"/>
  <c r="E23" i="7"/>
  <c r="D23" i="7"/>
  <c r="E24" i="7"/>
  <c r="D24" i="7"/>
  <c r="E25" i="7"/>
  <c r="D25" i="7"/>
  <c r="E26" i="7"/>
  <c r="D26" i="7"/>
  <c r="E27" i="7"/>
  <c r="D27" i="7"/>
  <c r="E28" i="7"/>
  <c r="D28" i="7"/>
  <c r="E29" i="7"/>
  <c r="D29" i="7"/>
  <c r="E30" i="7"/>
  <c r="D30" i="7"/>
  <c r="E31" i="7"/>
  <c r="D31" i="7"/>
  <c r="E32" i="7"/>
  <c r="D32" i="7"/>
  <c r="E33" i="7"/>
  <c r="D33" i="7"/>
  <c r="E34" i="7"/>
  <c r="D34" i="7"/>
  <c r="E35" i="7"/>
  <c r="D35" i="7"/>
  <c r="E36" i="7"/>
  <c r="D36" i="7"/>
  <c r="E37" i="7"/>
  <c r="D37" i="7"/>
  <c r="E38" i="7"/>
  <c r="D38" i="7"/>
  <c r="D42" i="7"/>
  <c r="D43" i="7"/>
  <c r="D44" i="7"/>
  <c r="D45" i="7"/>
  <c r="F26" i="4"/>
  <c r="F20" i="4"/>
  <c r="F23" i="4"/>
  <c r="F10" i="4"/>
  <c r="F24" i="4"/>
  <c r="F14" i="4"/>
  <c r="F27" i="4"/>
  <c r="F13" i="4"/>
  <c r="F18" i="4"/>
  <c r="F19" i="4"/>
  <c r="F17" i="4"/>
  <c r="F16" i="4"/>
  <c r="F12" i="4"/>
  <c r="F15" i="4"/>
  <c r="F25" i="4"/>
  <c r="F21" i="4"/>
  <c r="F22" i="4"/>
  <c r="F11" i="4"/>
  <c r="D24" i="3"/>
  <c r="E24" i="3"/>
  <c r="D23" i="3"/>
  <c r="E23" i="3"/>
  <c r="D27" i="3"/>
  <c r="E27" i="3"/>
  <c r="D17" i="3"/>
  <c r="E17" i="3"/>
  <c r="D14" i="3"/>
  <c r="E14" i="3"/>
  <c r="D18" i="3"/>
  <c r="E18" i="3"/>
  <c r="D19" i="3"/>
  <c r="E19" i="3"/>
  <c r="D21" i="3"/>
  <c r="E21" i="3"/>
  <c r="D20" i="3"/>
  <c r="E20" i="3"/>
  <c r="D15" i="3"/>
  <c r="E15" i="3"/>
  <c r="D29" i="3"/>
  <c r="E29" i="3"/>
  <c r="D16" i="3"/>
  <c r="E16" i="3"/>
  <c r="D26" i="3"/>
  <c r="E26" i="3"/>
  <c r="D12" i="3"/>
  <c r="E12" i="3"/>
  <c r="D25" i="3"/>
  <c r="E25" i="3"/>
  <c r="D22" i="3"/>
  <c r="E22" i="3"/>
  <c r="D28" i="3"/>
  <c r="E28" i="3"/>
  <c r="D13" i="3"/>
  <c r="E13" i="3"/>
</calcChain>
</file>

<file path=xl/sharedStrings.xml><?xml version="1.0" encoding="utf-8"?>
<sst xmlns="http://schemas.openxmlformats.org/spreadsheetml/2006/main" count="491" uniqueCount="183">
  <si>
    <t>Site</t>
  </si>
  <si>
    <t>Coral Diversity</t>
  </si>
  <si>
    <t>Coral Cover</t>
  </si>
  <si>
    <t>Resilience Score</t>
  </si>
  <si>
    <t>Coral Reef</t>
  </si>
  <si>
    <t>Turtle Reef</t>
  </si>
  <si>
    <t>Ray Reef</t>
  </si>
  <si>
    <t>Shark Reef</t>
  </si>
  <si>
    <t>Clam Reef</t>
  </si>
  <si>
    <t>Sponge Reef</t>
  </si>
  <si>
    <t>Fish Reef</t>
  </si>
  <si>
    <t>Whale Reef</t>
  </si>
  <si>
    <t>Dolphin Reef</t>
  </si>
  <si>
    <t>Octopus Reef</t>
  </si>
  <si>
    <t>Prawn Reef</t>
  </si>
  <si>
    <t>Nudibranch Reef</t>
  </si>
  <si>
    <t>Nautilus Reef</t>
  </si>
  <si>
    <t>Crab Reef</t>
  </si>
  <si>
    <t>Lobster Reef</t>
  </si>
  <si>
    <t>Starfish Reef</t>
  </si>
  <si>
    <t>Sea Cucumber Reef</t>
  </si>
  <si>
    <t>Sea Fan Reef</t>
  </si>
  <si>
    <t>Resistant Coral Species</t>
  </si>
  <si>
    <t>Temp Variability</t>
  </si>
  <si>
    <t>Herbivore Biomass</t>
  </si>
  <si>
    <t>Coral Disease</t>
  </si>
  <si>
    <t>Macroalgae Cover</t>
  </si>
  <si>
    <t xml:space="preserve"> </t>
  </si>
  <si>
    <t>Ranking</t>
  </si>
  <si>
    <t>Nutrients</t>
  </si>
  <si>
    <t>Sedimentation</t>
  </si>
  <si>
    <t>Anchoring</t>
  </si>
  <si>
    <t>Fishing Pressure</t>
  </si>
  <si>
    <t>Resistant Coral Species Normalised</t>
  </si>
  <si>
    <t>Coral Diversity Normalised</t>
  </si>
  <si>
    <t>Macroalgae Cover Normalised (MCN)</t>
  </si>
  <si>
    <t>Macroalgae Cover FINAL (1-MCN)</t>
  </si>
  <si>
    <t>R Score_Normalised</t>
  </si>
  <si>
    <t>Average</t>
  </si>
  <si>
    <t>STDEV</t>
  </si>
  <si>
    <t>AVG+STDEV</t>
  </si>
  <si>
    <t>AVG-STDEV</t>
  </si>
  <si>
    <t>High</t>
  </si>
  <si>
    <t>Med-high</t>
  </si>
  <si>
    <t>Values &gt; AVG and &lt; AVG+1 STDEV</t>
  </si>
  <si>
    <t>Values &gt; AVG</t>
  </si>
  <si>
    <t>Med-low</t>
  </si>
  <si>
    <t>Values &lt; AVG and &gt; AVG-1 STDEV</t>
  </si>
  <si>
    <t>Low</t>
  </si>
  <si>
    <t>Values &lt; AVG-1 STDEV</t>
  </si>
  <si>
    <r>
      <t xml:space="preserve">From Maynard et al. (2015) in </t>
    </r>
    <r>
      <rPr>
        <i/>
        <sz val="20"/>
        <color theme="1"/>
        <rFont val="Calibri"/>
        <scheme val="minor"/>
      </rPr>
      <t>Biological Conservation</t>
    </r>
  </si>
  <si>
    <r>
      <t xml:space="preserve">Published </t>
    </r>
    <r>
      <rPr>
        <b/>
        <i/>
        <sz val="20"/>
        <color theme="1"/>
        <rFont val="Calibri"/>
        <scheme val="minor"/>
      </rPr>
      <t>OPEN ACCESS</t>
    </r>
  </si>
  <si>
    <t>Which site has high resilience and high nutrients, med-high sedimentation and low or med-low scores for anchoring and fishing pressure?</t>
  </si>
  <si>
    <t>Which high and med-high resilience sites have high sedimentation?</t>
  </si>
  <si>
    <t>Which sites have high fishing pressure?</t>
  </si>
  <si>
    <t>Based on the answers to the questions posed above, ID two actions that could be taken to reduce stress at med-high or high resilience sites?</t>
  </si>
  <si>
    <t>Resilience Ranking</t>
  </si>
  <si>
    <t>Notes:</t>
  </si>
  <si>
    <r>
      <rPr>
        <b/>
        <sz val="12"/>
        <color theme="1"/>
        <rFont val="Calibri"/>
        <family val="2"/>
        <scheme val="minor"/>
      </rPr>
      <t>Purpose: Familiarise yourself with what your data tables should look like after data collection/compilation.</t>
    </r>
  </si>
  <si>
    <t xml:space="preserve">This table presents continuous (i.e. numerical) data for each of seven resilience indicators. </t>
  </si>
  <si>
    <r>
      <t xml:space="preserve">The </t>
    </r>
    <r>
      <rPr>
        <b/>
        <sz val="12"/>
        <color theme="1"/>
        <rFont val="Calibri"/>
        <family val="2"/>
        <scheme val="minor"/>
      </rPr>
      <t xml:space="preserve">key </t>
    </r>
    <r>
      <rPr>
        <sz val="12"/>
        <color theme="1"/>
        <rFont val="Calibri"/>
        <family val="2"/>
        <scheme val="minor"/>
      </rPr>
      <t>point here is that the data are on different scales. For example, as percentages, resistant coral species, and macroalgae</t>
    </r>
  </si>
  <si>
    <t>and coral cover are on a scale from 0-100. In contrast, herbivore biomass in kg/100m^2 could vary from zero values in the several hundreds.</t>
  </si>
  <si>
    <t>The data need to be normalised to a standard scale (analysis step 2) prior to calculating the resilience score. This prevents some indicators from influencing the resilience</t>
  </si>
  <si>
    <t>score more or less than others simply because the numbers are larger or smaller. For this exercise, all indicators are equally weighted.</t>
  </si>
  <si>
    <t>Does everyone understand the data table and why the data need to be normalised?</t>
  </si>
  <si>
    <t>Resistant Coral Species (%)</t>
  </si>
  <si>
    <t>Temp Variability (unitless)</t>
  </si>
  <si>
    <t>Coral Diversity (unitless)</t>
  </si>
  <si>
    <t>Herbivore Biomass (kg/100m^2)</t>
  </si>
  <si>
    <t>Coral Disease              (% - prevalence)</t>
  </si>
  <si>
    <t>Macroalgae Cover (%)</t>
  </si>
  <si>
    <t>Coral Cover (%)</t>
  </si>
  <si>
    <t xml:space="preserve">Indicator explanations are provided below the table. </t>
  </si>
  <si>
    <t>encountered in your surveys as either resistant or susceptible to bleaching.</t>
  </si>
  <si>
    <t>range in temperatures (max-min)</t>
  </si>
  <si>
    <r>
      <t xml:space="preserve">Temp variability </t>
    </r>
    <r>
      <rPr>
        <sz val="12"/>
        <color theme="1"/>
        <rFont val="Calibri"/>
        <family val="2"/>
        <scheme val="minor"/>
      </rPr>
      <t xml:space="preserve">- The standard deviation of 'summertime' (3 month period centered on the warmest month) temperatures OR this value divided by the average annual </t>
    </r>
  </si>
  <si>
    <r>
      <t xml:space="preserve">Coral diversity </t>
    </r>
    <r>
      <rPr>
        <sz val="12"/>
        <color theme="1"/>
        <rFont val="Calibri"/>
        <family val="2"/>
        <scheme val="minor"/>
      </rPr>
      <t>- The most common diversity index used is Simpson's Index or the inverse of Simpson's Index. To calculate these indices you have to know how many coral</t>
    </r>
  </si>
  <si>
    <t>colonies you observed of each of the taxa (species or genera) you documented. The coral community is typically assessed using belt transects.</t>
  </si>
  <si>
    <t>A simple tutorial on the math can be found here: http://www.countrysideinfo.co.uk/simpsons.htm</t>
  </si>
  <si>
    <t xml:space="preserve">The inverse of Simpson's index is the most intuitive. Values range from zero to 1. The index assesses the likelihood that two species (or genera) pulled at random </t>
  </si>
  <si>
    <t>from your community will be different; the higher the index the greater the diversity.</t>
  </si>
  <si>
    <r>
      <rPr>
        <b/>
        <sz val="12"/>
        <color theme="1"/>
        <rFont val="Arial"/>
      </rPr>
      <t>Resistant coral species</t>
    </r>
    <r>
      <rPr>
        <sz val="12"/>
        <color theme="1"/>
        <rFont val="Arial"/>
      </rPr>
      <t xml:space="preserve"> - The % of coral colonies in the community considered to be resistant to bleaching. This requires classifying all species or genera or morphologies</t>
    </r>
  </si>
  <si>
    <t>*Note - the values for many of these will be averages of your sampling unit, which could be a transect, quadrat, stationary point count, etc. Values above are averages.</t>
  </si>
  <si>
    <r>
      <rPr>
        <b/>
        <sz val="12"/>
        <color theme="1"/>
        <rFont val="Calibri"/>
        <family val="2"/>
        <scheme val="minor"/>
      </rPr>
      <t xml:space="preserve">Herbivore biomass </t>
    </r>
    <r>
      <rPr>
        <sz val="12"/>
        <color theme="1"/>
        <rFont val="Calibri"/>
        <family val="2"/>
        <scheme val="minor"/>
      </rPr>
      <t xml:space="preserve">- Biomass of herbivorous fish and invertebrates per a unit area. This is typically calculated for fish using standard published weight and length relationships. </t>
    </r>
  </si>
  <si>
    <t>The values for biomass are derived from this equation (w=aL^b). The only input is length. The coefficients a and b have been published online.</t>
  </si>
  <si>
    <r>
      <t xml:space="preserve">Coral disease </t>
    </r>
    <r>
      <rPr>
        <sz val="12"/>
        <color theme="1"/>
        <rFont val="Calibri"/>
        <family val="2"/>
        <scheme val="minor"/>
      </rPr>
      <t>- % of the coral community affected by disease. This is usually a 'master disease prevalence'; i.e. all coral diseases are included together.</t>
    </r>
  </si>
  <si>
    <r>
      <rPr>
        <b/>
        <sz val="12"/>
        <color theme="1"/>
        <rFont val="Calibri"/>
        <family val="2"/>
        <scheme val="minor"/>
      </rPr>
      <t xml:space="preserve">Macroalgae and Coral Cover </t>
    </r>
    <r>
      <rPr>
        <sz val="12"/>
        <color theme="1"/>
        <rFont val="Calibri"/>
        <family val="2"/>
        <scheme val="minor"/>
      </rPr>
      <t>- % of the substrate covered by macroalgae or hard corals.</t>
    </r>
  </si>
  <si>
    <r>
      <rPr>
        <b/>
        <sz val="12"/>
        <color theme="1"/>
        <rFont val="Calibri"/>
        <family val="2"/>
        <scheme val="minor"/>
      </rPr>
      <t>Purpose: Learn how to normalise continuous data into a standard 0-1 scale.</t>
    </r>
  </si>
  <si>
    <t>You will first need to find the maximum value for Resistant Coral Species.</t>
  </si>
  <si>
    <t>Max value?</t>
  </si>
  <si>
    <t>You are now ready to calculate the normalised scores.</t>
  </si>
  <si>
    <t>Check and confirm that your values match those you see in the table we have provided to the left.</t>
  </si>
  <si>
    <t xml:space="preserve">We need to have a uni-directional scale. In this case, a high score means high resilience. So, a high score always needs to be 'good'. </t>
  </si>
  <si>
    <t>Macroalgae cover is the prime example of a resilience indicator whereby high values are 'bad'.</t>
  </si>
  <si>
    <t>To address this we have to make sure the direction of the scale for macroalgae cover (high is good) matches the other indicators.</t>
  </si>
  <si>
    <t>This is achieved by normalising the data by dividing by the maximum value, as was explained in Step 2.</t>
  </si>
  <si>
    <t>Then, these normalised values need to be subtracted from 1.</t>
  </si>
  <si>
    <t>Sea Fan Reef has the highest macroalgae cover at 89.88%. Once the data are normalised, this site has a score of 1.00.</t>
  </si>
  <si>
    <t>All normalised values need to be subtracted from 1. Start with Clam Reef - see grey box with border (J18)</t>
  </si>
  <si>
    <r>
      <rPr>
        <b/>
        <sz val="12"/>
        <color theme="1"/>
        <rFont val="Calibri"/>
        <family val="2"/>
        <scheme val="minor"/>
      </rPr>
      <t>Purpose: Learn why data needs to be on a uni-directional scale and how to create such a scale for macroalgae cover.</t>
    </r>
  </si>
  <si>
    <r>
      <rPr>
        <b/>
        <sz val="12"/>
        <color theme="1"/>
        <rFont val="Calibri"/>
        <family val="2"/>
        <scheme val="minor"/>
      </rPr>
      <t>Purpose: Learn how to calculate the raw resilience score.</t>
    </r>
  </si>
  <si>
    <t>For this exercise all indicators are considered to be equally important.</t>
  </si>
  <si>
    <t>To produce the raw resilience score, the values we have normalised and made uni-directional for our indicators need to be averaged.</t>
  </si>
  <si>
    <t>Type '=average(C13-I13)' into cell J13 (box border, grey column) - the value should be 0.67</t>
  </si>
  <si>
    <t>Hover your mouse over the bottom right corner of J13 and drag down to fill in the scores for the rest of the sites.</t>
  </si>
  <si>
    <t>To check your work, the value for Ray Reef should be 0.70.</t>
  </si>
  <si>
    <t>Max?</t>
  </si>
  <si>
    <r>
      <rPr>
        <b/>
        <sz val="12"/>
        <color theme="1"/>
        <rFont val="Calibri"/>
        <family val="2"/>
        <scheme val="minor"/>
      </rPr>
      <t>Purpose: Understand that resilience assessments are 'relative' and how to calculate the normalised resilience scores.</t>
    </r>
  </si>
  <si>
    <t>In this method, resilience is calculated as relative to the sites you have included in your analysis. This is a critically important feature of resilience assessments.</t>
  </si>
  <si>
    <t>This ensures your sites are compared only to other sites in your management area. In the end, your concluding that a site has high or low resilience means it has high or low resilience</t>
  </si>
  <si>
    <t>relative to other sites in your area.</t>
  </si>
  <si>
    <t>Hover your mouse over the bottom right of K18 and drag down to fill in the rest of the cells in the grey column.</t>
  </si>
  <si>
    <t>You should find that Coral Reef has the highest normalised resilience score of 1.00.</t>
  </si>
  <si>
    <r>
      <rPr>
        <b/>
        <i/>
        <sz val="12"/>
        <color theme="1"/>
        <rFont val="Calibri"/>
        <scheme val="minor"/>
      </rPr>
      <t xml:space="preserve">Special note: </t>
    </r>
    <r>
      <rPr>
        <sz val="12"/>
        <color theme="1"/>
        <rFont val="Calibri"/>
        <family val="2"/>
        <scheme val="minor"/>
      </rPr>
      <t>You could compare any number of sites so you could compare sites in your area to other sites in the region or globe so long as all data being included is normalised to the full range of</t>
    </r>
  </si>
  <si>
    <t xml:space="preserve">data among the sites included. </t>
  </si>
  <si>
    <r>
      <rPr>
        <b/>
        <sz val="12"/>
        <color theme="1"/>
        <rFont val="Calibri"/>
        <family val="2"/>
        <scheme val="minor"/>
      </rPr>
      <t>Purpose: Learn how to rank the sites from highest to lowest resilience score</t>
    </r>
  </si>
  <si>
    <t>At the top of your Excel program window, find the tab called Data. Select Sort.</t>
  </si>
  <si>
    <t>Resilience Score_Normalised</t>
  </si>
  <si>
    <t>Largest to smallest is selected under Order (see second image to the right)</t>
  </si>
  <si>
    <t xml:space="preserve">A box will appear asking you which column you want to use to sort the data. Select Resilience Score_Normalised (see first image to the right) and make sure </t>
  </si>
  <si>
    <t>You should end up with Coral Reef listed first and Sea Fan Reef listed last</t>
  </si>
  <si>
    <t>You can now type in the numbers 1 to 18 to rank the sites from highest to lowest resilience score</t>
  </si>
  <si>
    <t>This formula divides the value for resistant coral species for Clam reef by the maximum value, that we calculated in cell I33. Excel uses the $ to confirm</t>
  </si>
  <si>
    <t>Purpose: Learn how to classify sites into relative classes of low, medium-low, medium-high, and high</t>
  </si>
  <si>
    <t>Normalised resilience scores and rankings do not capture which of the sites has high resilience and which has low resilience.</t>
  </si>
  <si>
    <t>For this reason, we classify the sites so that their relative resilience can be easily described and to understand how many sites have high and low resilience.</t>
  </si>
  <si>
    <t>This spreadsheet explains one method to classify the data into four classes. This method ensures that when we say a site has high or low resilience, we mean that these sites are</t>
  </si>
  <si>
    <t>distinctly different from the other sites surveyed.</t>
  </si>
  <si>
    <t xml:space="preserve">We have found it helpful to use colour to convey differences in relative resilience, with green being good and red bad. </t>
  </si>
  <si>
    <t>There are other ways to classify the data into low, medium and high categories. This is just one example. IF there are no sites found to have relatively high or low resilience, then resilience</t>
  </si>
  <si>
    <t xml:space="preserve">does not vary much in your area. This is a possible but unlikely outcome of a resilience assessment. . </t>
  </si>
  <si>
    <t>Sites can be seen as 'distinctly different' when values for resilience are greater than the average plus one standard deviation (high resilience) or</t>
  </si>
  <si>
    <t>lower than the average minus one standard deviation (low resilience).</t>
  </si>
  <si>
    <t>Sites with medium-low resilienve have resilience scores between the average and the average minus one standard deviation.</t>
  </si>
  <si>
    <t xml:space="preserve">Sites with medium-high resilience have resilience scores between the average and the average plus one standard deviation. </t>
  </si>
  <si>
    <t>Purpose: Review human-related activities that stress reefs and learn that normalised uni-directional scores can also be developed for stressors</t>
  </si>
  <si>
    <t>Many human-related activities stress coral reefs. The extent to which each of these activities stress each of the reefs included in your assessment</t>
  </si>
  <si>
    <t>can be assessed.</t>
  </si>
  <si>
    <t>For example, nutrients are commonly assessed as concentrations in mg/L, while fishing pressure is often expressed as fishing trips/day.</t>
  </si>
  <si>
    <t xml:space="preserve">Examples are shown of four different stressors on coral reefs. </t>
  </si>
  <si>
    <t xml:space="preserve"> As with resilience indicators, the data for these will have  different scales.</t>
  </si>
  <si>
    <t>We have normalised the data below, as we did for resilience indicators in step 2, but that is not essential as these will not be combined.</t>
  </si>
  <si>
    <t>For these stressors, a high score is a 'bad' score; i.e., high scores indicate high stress and low scores indicate low stress</t>
  </si>
  <si>
    <t>As with the resiliences scores, it's helpful to know whether the stress caused by an activity at each reef is high or low relative to the other sites</t>
  </si>
  <si>
    <t>included in the assessment. We can classify all reefs into low, medium-low, medium-high and high for each of the stressors and use colours</t>
  </si>
  <si>
    <t>to convey the results. For stressors, since high scores indicate high stress, which is bad, high scores are red, and low scores are green.</t>
  </si>
  <si>
    <t>Purpose - Learn how to interpret the results of a resilience assessment to identify targets for management actions.</t>
  </si>
  <si>
    <t>We can present the resilience assessment results next to the results of our assessments of activities that stress reefs.</t>
  </si>
  <si>
    <t>We can then find sites that meet criteria we set. For example, we could decide that fishery regulations and enforcement need to be reviewed</t>
  </si>
  <si>
    <t xml:space="preserve">at all sites that have high or medium-high resilience and high or medium-high fishing pressure. </t>
  </si>
  <si>
    <t>Can you identify sites that meet those criteria. Find sites yellow or green for resilience that are red or orange for fishing pressure. There are 2 of these.</t>
  </si>
  <si>
    <t>Can you answer these other questions using the data below:</t>
  </si>
  <si>
    <t>Purpose - Discuss the ways that resilience assessment results can be presented to stakeholders and decision-makers.</t>
  </si>
  <si>
    <t>These examples from a published study show the resilience assessment results as maps presenting both the assessment results and the locations where different types of actions should be targeted to support site and system resilience.</t>
  </si>
  <si>
    <t>Maps and tables will be key to explaining resilience assessment results and will need to be shared within face-to-face workshop settings that ensure people can ask questions and be involved in the refinement of the final results formats used in reporting.</t>
  </si>
  <si>
    <t>Replicating the analysis presented here:</t>
  </si>
  <si>
    <t>1. Find the maximum value for each indicator</t>
  </si>
  <si>
    <t>2. Divide each individual value by the maximum value</t>
  </si>
  <si>
    <t>See yellow box on cell I28</t>
  </si>
  <si>
    <t>Notes and steps:</t>
  </si>
  <si>
    <t>Notes and Steps:</t>
  </si>
  <si>
    <t>Inside that box, type '=max(I10-I27)' - This formula will find the maximum value for the data that appear in the table above the yellow box</t>
  </si>
  <si>
    <t>Type the following into cell J10, which has a box border around it. '=I10/$I$28'</t>
  </si>
  <si>
    <t>in your formula that you always want to refer to I28 for the maximum value. You can then fill in the remaining dark grey boxes by hovering your mouse</t>
  </si>
  <si>
    <t xml:space="preserve">over the bottom right corner of J10 and dragging down to fill in the rest of the cells. </t>
  </si>
  <si>
    <t>1. For most indicators, high scores will be good scores, but this is not the case for all indicators</t>
  </si>
  <si>
    <t>These are the steps required to 'normalise the data' to a standard scale, running from 0-1.</t>
  </si>
  <si>
    <t>2. Macroalgae cover is the prime example of a resilience indicator for which high values are 'bad' values</t>
  </si>
  <si>
    <t>3. We create a uni-directional scale by inversing the scores for indicators like macroalgae cover.</t>
  </si>
  <si>
    <t>4. Taking the inverse is as simple as subtracting the normalised values from 1. Sea Fan Reef has the highest macroalgae cover at 89.88%, normalised to 1 and 1-1 equals zero, the lowest score.</t>
  </si>
  <si>
    <t>Type '=1-I12' into that cell. The value calculated should be 0.98.</t>
  </si>
  <si>
    <t>Hover your mouse over the bottom right corner of J12 and drag down to fill in the column (grey cells)</t>
  </si>
  <si>
    <t>1. For this exercise, all of the indicators are considered to be equally important.</t>
  </si>
  <si>
    <t>2. This table shows all our indicators with their normalised scores, now uni-directional (high score is a good score)</t>
  </si>
  <si>
    <t>3. The resilience score is calculated by averaging the scores for the resilience indicators</t>
  </si>
  <si>
    <t>You first find the maximum value for the raw resilience scores. Type '=max(J14-J31)' into the empty yellow box. Value should be 0.79.</t>
  </si>
  <si>
    <t>Type this formula into K14 (see box in grey column) to calculate the normalised resilience score for Clam Reef - '=J18/$J$36'. Value should be 0.84</t>
  </si>
  <si>
    <t>This is achieved by normalising the raw resilience scores you just calculated, using the same method we used to normalise the data for the resilience indicators (dividing by the maximum value)</t>
  </si>
  <si>
    <t>1. We can rank sites from highest to lowest resilience score.</t>
  </si>
  <si>
    <t>2. This requires sorting the data from highest to lowest resilience score</t>
  </si>
  <si>
    <t>3. We then need only write in the resilience rankings, shown here as 1 to 18 with Coral Reef having the highest resilience and Sea Fan Reef having the lowest resilience.</t>
  </si>
  <si>
    <t>Use your mouse to highlight the whole table. Click on B42 and drag the blue box that appears over to K60 until all data are highlighted.</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</si>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</sst>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fonts count="25" x14ac:knownFonts="1">
    <font>
      <sz val="12"/>
      <color theme="1"/>
      <name val="Calibri"/>
      <family val="2"/>
      <scheme val="minor"/>
    </font>
    <font>
      <sz val="10"/>
      <name val="Verdana"/>
      <family val="2"/>
    </font>
    <font>
      <sz val="10"/>
      <color theme="1"/>
      <name val="Arial"/>
    </font>
    <font>
      <sz val="11"/>
      <color theme="1"/>
      <name val="Arial"/>
    </font>
    <font>
      <sz val="11"/>
      <color rgb="FF000000"/>
      <name val="Arial"/>
    </font>
    <font>
      <b/>
      <sz val="10"/>
      <name val="Arial"/>
    </font>
    <font>
      <b/>
      <sz val="10"/>
      <color theme="1"/>
      <name val="Arial"/>
    </font>
    <font>
      <u/>
      <sz val="12"/>
      <color theme="10"/>
      <name val="Calibri"/>
      <family val="2"/>
      <scheme val="minor"/>
    </font>
    <font>
      <u/>
      <sz val="12"/>
      <color theme="11"/>
      <name val="Calibri"/>
      <family val="2"/>
      <scheme val="minor"/>
    </font>
    <font>
      <b/>
      <sz val="11"/>
      <color theme="1"/>
      <name val="Arial"/>
    </font>
    <font>
      <b/>
      <sz val="12"/>
      <color theme="1"/>
      <name val="Calibri"/>
      <family val="2"/>
      <scheme val="minor"/>
    </font>
    <font>
      <i/>
      <sz val="12"/>
      <color theme="1"/>
      <name val="Calibri"/>
      <scheme val="minor"/>
    </font>
    <font>
      <b/>
      <i/>
      <sz val="12"/>
      <color theme="1"/>
      <name val="Calibri"/>
      <scheme val="minor"/>
    </font>
    <font>
      <sz val="20"/>
      <color theme="1"/>
      <name val="Calibri"/>
      <scheme val="minor"/>
    </font>
    <font>
      <i/>
      <sz val="20"/>
      <color theme="1"/>
      <name val="Calibri"/>
      <scheme val="minor"/>
    </font>
    <font>
      <b/>
      <i/>
      <sz val="20"/>
      <color theme="1"/>
      <name val="Calibri"/>
      <scheme val="minor"/>
    </font>
    <font>
      <sz val="10"/>
      <color rgb="FF000000"/>
      <name val="Arial"/>
    </font>
    <font>
      <sz val="12"/>
      <color theme="1"/>
      <name val="Arial"/>
    </font>
    <font>
      <b/>
      <sz val="12"/>
      <color theme="1"/>
      <name val="Arial"/>
    </font>
    <font>
      <b/>
      <i/>
      <sz val="10"/>
      <color theme="1"/>
      <name val="Arial"/>
    </font>
    <font>
      <b/>
      <sz val="10"/>
      <color rgb="FF000000"/>
      <name val="Arial"/>
    </font>
    <font>
      <sz val="12"/>
      <color theme="1"/>
      <name val="Calibri"/>
    </font>
    <font>
      <b/>
      <sz val="12"/>
      <color rgb="FF000000"/>
      <name val="Calibri"/>
      <family val="2"/>
      <scheme val="minor"/>
    </font>
    <font>
      <i/>
      <sz val="11"/>
      <color theme="1"/>
      <name val="Arial"/>
    </font>
    <font>
      <b/>
      <i/>
      <sz val="10"/>
      <color rgb="FF000000"/>
      <name val="Arial"/>
    </font>
  </fonts>
  <fills count="10">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rgb="FF008000"/>
        <bgColor indexed="64"/>
      </patternFill>
    </fill>
    <fill>
      <patternFill patternType="solid">
        <fgColor rgb="FFFFFF00"/>
        <bgColor indexed="64"/>
      </patternFill>
    </fill>
    <fill>
      <patternFill patternType="solid">
        <fgColor rgb="FFFF0000"/>
        <bgColor indexed="64"/>
      </patternFill>
    </fill>
    <fill>
      <patternFill patternType="solid">
        <fgColor rgb="FFFF6600"/>
        <bgColor indexed="64"/>
      </patternFill>
    </fill>
    <fill>
      <patternFill patternType="solid">
        <fgColor theme="0" tint="-0.34998626667073579"/>
        <bgColor indexed="64"/>
      </patternFill>
    </fill>
  </fills>
  <borders count="6">
    <border>
      <left/>
      <right/>
      <top/>
      <bottom/>
      <diagonal/>
    </border>
    <border>
      <left/>
      <right/>
      <top/>
      <bottom style="thin">
        <color auto="1"/>
      </bottom>
      <diagonal/>
    </border>
    <border>
      <left/>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thin">
        <color auto="1"/>
      </top>
      <bottom/>
      <diagonal/>
    </border>
  </borders>
  <cellStyleXfs count="198">
    <xf numFmtId="0" fontId="0" fillId="0" borderId="0"/>
    <xf numFmtId="0" fontId="1" fillId="0" borderId="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cellStyleXfs>
  <cellXfs count="96">
    <xf numFmtId="0" fontId="0" fillId="0" borderId="0" xfId="0"/>
    <xf numFmtId="0" fontId="2" fillId="0" borderId="0" xfId="0" applyFont="1" applyBorder="1" applyAlignment="1">
      <alignment horizontal="left"/>
    </xf>
    <xf numFmtId="0" fontId="2" fillId="0" borderId="0" xfId="0" applyFont="1" applyBorder="1"/>
    <xf numFmtId="0" fontId="3" fillId="0" borderId="0" xfId="0" applyFont="1" applyBorder="1"/>
    <xf numFmtId="2" fontId="3" fillId="0" borderId="0" xfId="0" applyNumberFormat="1" applyFont="1" applyBorder="1" applyAlignment="1">
      <alignment horizontal="center"/>
    </xf>
    <xf numFmtId="2" fontId="0" fillId="0" borderId="0" xfId="0" applyNumberFormat="1"/>
    <xf numFmtId="2" fontId="4" fillId="0" borderId="0" xfId="0" applyNumberFormat="1" applyFont="1" applyAlignment="1">
      <alignment horizontal="center"/>
    </xf>
    <xf numFmtId="2" fontId="2" fillId="0" borderId="0" xfId="0" applyNumberFormat="1" applyFont="1" applyBorder="1" applyAlignment="1">
      <alignment horizontal="center"/>
    </xf>
    <xf numFmtId="0" fontId="2" fillId="0" borderId="0" xfId="0" applyFont="1" applyFill="1" applyBorder="1"/>
    <xf numFmtId="0" fontId="0" fillId="0" borderId="1" xfId="0" applyBorder="1"/>
    <xf numFmtId="0" fontId="5" fillId="0" borderId="2" xfId="0" applyFont="1" applyFill="1" applyBorder="1" applyAlignment="1">
      <alignment horizontal="left" wrapText="1"/>
    </xf>
    <xf numFmtId="0" fontId="2" fillId="0" borderId="1" xfId="0" applyFont="1" applyBorder="1" applyAlignment="1">
      <alignment horizontal="left"/>
    </xf>
    <xf numFmtId="2" fontId="2" fillId="0" borderId="1" xfId="0" applyNumberFormat="1" applyFont="1" applyBorder="1" applyAlignment="1">
      <alignment horizontal="center"/>
    </xf>
    <xf numFmtId="0" fontId="0" fillId="0" borderId="0" xfId="0" applyBorder="1"/>
    <xf numFmtId="2" fontId="3" fillId="0" borderId="0" xfId="0" applyNumberFormat="1" applyFont="1" applyFill="1" applyBorder="1" applyAlignment="1">
      <alignment horizontal="center"/>
    </xf>
    <xf numFmtId="2" fontId="3" fillId="0" borderId="1" xfId="0" applyNumberFormat="1" applyFont="1" applyBorder="1" applyAlignment="1">
      <alignment horizontal="center"/>
    </xf>
    <xf numFmtId="0" fontId="6" fillId="0" borderId="2" xfId="0" applyFont="1" applyFill="1" applyBorder="1" applyAlignment="1">
      <alignment horizontal="center" textRotation="60" wrapText="1"/>
    </xf>
    <xf numFmtId="0" fontId="6" fillId="3" borderId="2" xfId="0" applyFont="1" applyFill="1" applyBorder="1" applyAlignment="1">
      <alignment horizontal="center" textRotation="60" wrapText="1"/>
    </xf>
    <xf numFmtId="0" fontId="3" fillId="0" borderId="0" xfId="0" applyFont="1" applyFill="1" applyBorder="1"/>
    <xf numFmtId="0" fontId="6" fillId="0" borderId="2" xfId="0" applyFont="1" applyFill="1" applyBorder="1" applyAlignment="1">
      <alignment horizontal="left" wrapText="1"/>
    </xf>
    <xf numFmtId="2" fontId="6" fillId="0" borderId="2" xfId="0" applyNumberFormat="1" applyFont="1" applyFill="1" applyBorder="1" applyAlignment="1">
      <alignment horizontal="center" textRotation="60" wrapText="1"/>
    </xf>
    <xf numFmtId="0" fontId="5" fillId="0" borderId="2" xfId="0" applyFont="1" applyFill="1" applyBorder="1" applyAlignment="1">
      <alignment horizontal="center" textRotation="75" wrapText="1"/>
    </xf>
    <xf numFmtId="2" fontId="2" fillId="2" borderId="0" xfId="0" applyNumberFormat="1" applyFont="1" applyFill="1" applyBorder="1" applyAlignment="1">
      <alignment horizontal="center"/>
    </xf>
    <xf numFmtId="0" fontId="0" fillId="0" borderId="1" xfId="0" applyBorder="1" applyAlignment="1">
      <alignment horizontal="center"/>
    </xf>
    <xf numFmtId="0" fontId="0" fillId="0" borderId="0" xfId="0" applyAlignment="1">
      <alignment horizontal="center"/>
    </xf>
    <xf numFmtId="0" fontId="6" fillId="0" borderId="2" xfId="0" applyFont="1" applyFill="1" applyBorder="1" applyAlignment="1">
      <alignment horizontal="center" wrapText="1"/>
    </xf>
    <xf numFmtId="0" fontId="2" fillId="5" borderId="0" xfId="0" applyFont="1" applyFill="1" applyBorder="1" applyAlignment="1">
      <alignment horizontal="center"/>
    </xf>
    <xf numFmtId="2" fontId="3" fillId="5" borderId="0" xfId="0" applyNumberFormat="1" applyFont="1" applyFill="1" applyBorder="1" applyAlignment="1">
      <alignment horizontal="center"/>
    </xf>
    <xf numFmtId="0" fontId="2" fillId="6" borderId="0" xfId="0" applyFont="1" applyFill="1" applyBorder="1" applyAlignment="1">
      <alignment horizontal="center"/>
    </xf>
    <xf numFmtId="2" fontId="3" fillId="6" borderId="0" xfId="0" applyNumberFormat="1" applyFont="1" applyFill="1" applyBorder="1" applyAlignment="1">
      <alignment horizontal="center"/>
    </xf>
    <xf numFmtId="0" fontId="2" fillId="7" borderId="0" xfId="0" applyFont="1" applyFill="1" applyBorder="1" applyAlignment="1">
      <alignment horizontal="center"/>
    </xf>
    <xf numFmtId="2" fontId="3" fillId="7" borderId="0" xfId="0" applyNumberFormat="1" applyFont="1" applyFill="1" applyBorder="1" applyAlignment="1">
      <alignment horizontal="center"/>
    </xf>
    <xf numFmtId="0" fontId="2" fillId="7" borderId="1" xfId="0" applyFont="1" applyFill="1" applyBorder="1" applyAlignment="1">
      <alignment horizontal="center"/>
    </xf>
    <xf numFmtId="2" fontId="3" fillId="7" borderId="1" xfId="0" applyNumberFormat="1" applyFont="1" applyFill="1" applyBorder="1" applyAlignment="1">
      <alignment horizontal="center"/>
    </xf>
    <xf numFmtId="0" fontId="6" fillId="0" borderId="1" xfId="0" applyFont="1" applyFill="1" applyBorder="1" applyAlignment="1">
      <alignment horizontal="center" textRotation="60" wrapText="1"/>
    </xf>
    <xf numFmtId="2" fontId="3" fillId="6" borderId="1" xfId="0" applyNumberFormat="1" applyFont="1" applyFill="1" applyBorder="1" applyAlignment="1">
      <alignment horizontal="center"/>
    </xf>
    <xf numFmtId="2" fontId="3" fillId="3" borderId="0" xfId="0" applyNumberFormat="1" applyFont="1" applyFill="1" applyBorder="1" applyAlignment="1">
      <alignment horizontal="center"/>
    </xf>
    <xf numFmtId="2" fontId="4" fillId="3" borderId="0" xfId="0" applyNumberFormat="1" applyFont="1" applyFill="1" applyAlignment="1">
      <alignment horizontal="center"/>
    </xf>
    <xf numFmtId="2" fontId="3" fillId="3" borderId="1" xfId="0" applyNumberFormat="1" applyFont="1" applyFill="1" applyBorder="1" applyAlignment="1">
      <alignment horizontal="center"/>
    </xf>
    <xf numFmtId="2" fontId="6" fillId="4" borderId="2" xfId="0" applyNumberFormat="1" applyFont="1" applyFill="1" applyBorder="1" applyAlignment="1">
      <alignment horizontal="center" textRotation="60" wrapText="1"/>
    </xf>
    <xf numFmtId="2" fontId="3" fillId="4" borderId="0" xfId="0" applyNumberFormat="1" applyFont="1" applyFill="1" applyBorder="1" applyAlignment="1">
      <alignment horizontal="center"/>
    </xf>
    <xf numFmtId="2" fontId="3" fillId="4" borderId="1" xfId="0" applyNumberFormat="1" applyFont="1" applyFill="1" applyBorder="1" applyAlignment="1">
      <alignment horizontal="center"/>
    </xf>
    <xf numFmtId="0" fontId="2" fillId="0" borderId="0" xfId="0" applyFont="1" applyFill="1" applyBorder="1" applyAlignment="1">
      <alignment horizontal="center"/>
    </xf>
    <xf numFmtId="0" fontId="0" fillId="0" borderId="0" xfId="0" applyFill="1" applyAlignment="1">
      <alignment horizontal="center"/>
    </xf>
    <xf numFmtId="0" fontId="0" fillId="0" borderId="0" xfId="0" applyFill="1"/>
    <xf numFmtId="0" fontId="2" fillId="8" borderId="0" xfId="0" applyFont="1" applyFill="1" applyBorder="1" applyAlignment="1">
      <alignment horizontal="center"/>
    </xf>
    <xf numFmtId="2" fontId="3" fillId="8" borderId="0" xfId="0" applyNumberFormat="1" applyFont="1" applyFill="1" applyBorder="1" applyAlignment="1">
      <alignment horizontal="center"/>
    </xf>
    <xf numFmtId="2" fontId="3" fillId="8" borderId="1" xfId="0" applyNumberFormat="1" applyFont="1" applyFill="1" applyBorder="1" applyAlignment="1">
      <alignment horizontal="center"/>
    </xf>
    <xf numFmtId="2" fontId="4" fillId="7" borderId="0" xfId="0" applyNumberFormat="1" applyFont="1" applyFill="1" applyBorder="1" applyAlignment="1">
      <alignment horizontal="center"/>
    </xf>
    <xf numFmtId="2" fontId="4" fillId="8" borderId="0" xfId="0" applyNumberFormat="1" applyFont="1" applyFill="1" applyBorder="1" applyAlignment="1">
      <alignment horizontal="center"/>
    </xf>
    <xf numFmtId="2" fontId="4" fillId="6" borderId="0" xfId="0" applyNumberFormat="1" applyFont="1" applyFill="1" applyBorder="1" applyAlignment="1">
      <alignment horizontal="center"/>
    </xf>
    <xf numFmtId="0" fontId="9" fillId="0" borderId="0" xfId="0" applyFont="1" applyBorder="1"/>
    <xf numFmtId="0" fontId="13" fillId="0" borderId="0" xfId="0" applyFont="1"/>
    <xf numFmtId="0" fontId="2" fillId="0" borderId="0" xfId="0" applyFont="1" applyFill="1" applyBorder="1" applyAlignment="1">
      <alignment horizontal="left"/>
    </xf>
    <xf numFmtId="0" fontId="16" fillId="0" borderId="0" xfId="0" applyFont="1" applyAlignment="1">
      <alignment horizontal="left"/>
    </xf>
    <xf numFmtId="0" fontId="0" fillId="0" borderId="0" xfId="0" applyFont="1"/>
    <xf numFmtId="0" fontId="17" fillId="0" borderId="0" xfId="0" applyFont="1" applyFill="1" applyBorder="1" applyAlignment="1">
      <alignment horizontal="left"/>
    </xf>
    <xf numFmtId="0" fontId="2" fillId="3" borderId="0" xfId="0" applyFont="1" applyFill="1" applyBorder="1"/>
    <xf numFmtId="0" fontId="10" fillId="0" borderId="0" xfId="0" applyFont="1"/>
    <xf numFmtId="0" fontId="2" fillId="0" borderId="4" xfId="0" applyFont="1" applyFill="1" applyBorder="1" applyAlignment="1">
      <alignment horizontal="left"/>
    </xf>
    <xf numFmtId="2" fontId="3" fillId="9" borderId="0" xfId="0" applyNumberFormat="1" applyFont="1" applyFill="1" applyBorder="1" applyAlignment="1">
      <alignment horizontal="center"/>
    </xf>
    <xf numFmtId="2" fontId="3" fillId="9" borderId="1" xfId="0" applyNumberFormat="1" applyFont="1" applyFill="1" applyBorder="1" applyAlignment="1">
      <alignment horizontal="center"/>
    </xf>
    <xf numFmtId="0" fontId="6" fillId="3" borderId="5" xfId="0" applyFont="1" applyFill="1" applyBorder="1" applyAlignment="1">
      <alignment horizontal="center" textRotation="60" wrapText="1"/>
    </xf>
    <xf numFmtId="2" fontId="2" fillId="0" borderId="0" xfId="0" applyNumberFormat="1" applyFont="1" applyFill="1" applyBorder="1" applyAlignment="1">
      <alignment horizontal="center"/>
    </xf>
    <xf numFmtId="0" fontId="19" fillId="0" borderId="0" xfId="0" applyFont="1" applyFill="1" applyBorder="1" applyAlignment="1">
      <alignment horizontal="left"/>
    </xf>
    <xf numFmtId="0" fontId="19" fillId="3" borderId="0" xfId="0" applyFont="1" applyFill="1" applyBorder="1" applyAlignment="1">
      <alignment horizontal="left"/>
    </xf>
    <xf numFmtId="2" fontId="2" fillId="2" borderId="1" xfId="0" applyNumberFormat="1" applyFont="1" applyFill="1" applyBorder="1" applyAlignment="1">
      <alignment horizontal="center"/>
    </xf>
    <xf numFmtId="0" fontId="5" fillId="0" borderId="5" xfId="0" applyFont="1" applyFill="1" applyBorder="1" applyAlignment="1">
      <alignment horizontal="center" textRotation="75" wrapText="1"/>
    </xf>
    <xf numFmtId="2" fontId="2" fillId="2" borderId="3" xfId="0" applyNumberFormat="1" applyFont="1" applyFill="1" applyBorder="1" applyAlignment="1">
      <alignment horizontal="center"/>
    </xf>
    <xf numFmtId="2" fontId="3" fillId="0" borderId="0" xfId="0" applyNumberFormat="1" applyFont="1" applyBorder="1"/>
    <xf numFmtId="2" fontId="3" fillId="3" borderId="3" xfId="0" applyNumberFormat="1" applyFont="1" applyFill="1" applyBorder="1" applyAlignment="1">
      <alignment horizontal="center"/>
    </xf>
    <xf numFmtId="0" fontId="0" fillId="6" borderId="4" xfId="0" applyFill="1" applyBorder="1"/>
    <xf numFmtId="2" fontId="0" fillId="6" borderId="3" xfId="0" applyNumberFormat="1" applyFill="1" applyBorder="1"/>
    <xf numFmtId="0" fontId="0" fillId="0" borderId="0" xfId="0" applyFill="1" applyBorder="1" applyAlignment="1">
      <alignment horizontal="center"/>
    </xf>
    <xf numFmtId="0" fontId="0" fillId="0" borderId="0" xfId="0" applyFill="1" applyBorder="1"/>
    <xf numFmtId="0" fontId="6" fillId="0" borderId="0" xfId="0" applyFont="1" applyFill="1" applyBorder="1" applyAlignment="1">
      <alignment horizontal="left" wrapText="1"/>
    </xf>
    <xf numFmtId="0" fontId="6" fillId="0" borderId="0" xfId="0" applyFont="1" applyFill="1" applyBorder="1" applyAlignment="1">
      <alignment horizontal="center" wrapText="1"/>
    </xf>
    <xf numFmtId="2" fontId="6" fillId="0" borderId="0" xfId="0" applyNumberFormat="1" applyFont="1" applyFill="1" applyBorder="1" applyAlignment="1">
      <alignment horizontal="center" textRotation="60" wrapText="1"/>
    </xf>
    <xf numFmtId="0" fontId="6" fillId="0" borderId="0" xfId="0" applyFont="1" applyFill="1" applyBorder="1" applyAlignment="1">
      <alignment horizontal="center" textRotation="60" wrapText="1"/>
    </xf>
    <xf numFmtId="0" fontId="20" fillId="0" borderId="0" xfId="0" applyFont="1" applyFill="1" applyBorder="1" applyAlignment="1">
      <alignment horizontal="left" wrapText="1"/>
    </xf>
    <xf numFmtId="0" fontId="20" fillId="0" borderId="0" xfId="0" applyFont="1" applyFill="1" applyBorder="1" applyAlignment="1">
      <alignment horizontal="center" textRotation="60" wrapText="1"/>
    </xf>
    <xf numFmtId="2" fontId="20" fillId="0" borderId="0" xfId="0" applyNumberFormat="1" applyFont="1" applyFill="1" applyBorder="1" applyAlignment="1">
      <alignment horizontal="center" textRotation="60" wrapText="1"/>
    </xf>
    <xf numFmtId="0" fontId="16" fillId="0" borderId="0" xfId="0" applyFont="1" applyFill="1" applyBorder="1" applyAlignment="1">
      <alignment horizontal="left"/>
    </xf>
    <xf numFmtId="2" fontId="4" fillId="0" borderId="0" xfId="0" applyNumberFormat="1" applyFont="1" applyFill="1" applyBorder="1" applyAlignment="1">
      <alignment horizontal="center"/>
    </xf>
    <xf numFmtId="0" fontId="6" fillId="3" borderId="2" xfId="0" applyFont="1" applyFill="1" applyBorder="1" applyAlignment="1">
      <alignment horizontal="left" wrapText="1"/>
    </xf>
    <xf numFmtId="0" fontId="21" fillId="0" borderId="0" xfId="0" applyFont="1" applyFill="1" applyBorder="1" applyAlignment="1">
      <alignment horizontal="left"/>
    </xf>
    <xf numFmtId="0" fontId="22" fillId="0" borderId="0" xfId="0" applyFont="1"/>
    <xf numFmtId="0" fontId="22" fillId="0" borderId="0" xfId="0" applyFont="1" applyBorder="1"/>
    <xf numFmtId="0" fontId="23" fillId="0" borderId="0" xfId="0" applyFont="1" applyBorder="1"/>
    <xf numFmtId="2" fontId="19" fillId="3" borderId="0" xfId="0" applyNumberFormat="1" applyFont="1" applyFill="1" applyBorder="1" applyAlignment="1">
      <alignment horizontal="center"/>
    </xf>
    <xf numFmtId="0" fontId="12" fillId="0" borderId="0" xfId="0" applyFont="1"/>
    <xf numFmtId="0" fontId="11" fillId="0" borderId="0" xfId="0" applyFont="1"/>
    <xf numFmtId="0" fontId="2" fillId="0" borderId="0" xfId="0" applyFont="1" applyBorder="1" applyAlignment="1">
      <alignment horizontal="center"/>
    </xf>
    <xf numFmtId="0" fontId="2" fillId="0" borderId="1" xfId="0" applyFont="1" applyBorder="1" applyAlignment="1">
      <alignment horizontal="center"/>
    </xf>
    <xf numFmtId="0" fontId="24" fillId="0" borderId="0" xfId="0" applyFont="1" applyFill="1" applyBorder="1" applyAlignment="1">
      <alignment horizontal="left"/>
    </xf>
    <xf numFmtId="2" fontId="2" fillId="0" borderId="0" xfId="0" applyNumberFormat="1" applyFont="1" applyBorder="1"/>
  </cellXfs>
  <cellStyles count="198">
    <cellStyle name="Followed Hyperlink" xfId="3" builtinId="9" hidden="1"/>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Hyperlink" xfId="2" builtinId="8"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Normal" xfId="0" builtinId="0"/>
    <cellStyle name="Normal 2" xfId="1"/>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1" Type="http://schemas.openxmlformats.org/officeDocument/2006/relationships/theme" Target="theme/theme1.xml"/><Relationship Id="rId12" Type="http://schemas.openxmlformats.org/officeDocument/2006/relationships/styles" Target="styles.xml"/><Relationship Id="rId13" Type="http://schemas.openxmlformats.org/officeDocument/2006/relationships/sharedStrings" Target="sharedStrings.xml"/><Relationship Id="rId14"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4" Type="http://schemas.openxmlformats.org/officeDocument/2006/relationships/image" Target="../media/image8.png"/><Relationship Id="rId5" Type="http://schemas.openxmlformats.org/officeDocument/2006/relationships/image" Target="../media/image9.png"/><Relationship Id="rId6" Type="http://schemas.openxmlformats.org/officeDocument/2006/relationships/image" Target="../media/image10.png"/><Relationship Id="rId7" Type="http://schemas.openxmlformats.org/officeDocument/2006/relationships/image" Target="../media/image11.png"/><Relationship Id="rId1" Type="http://schemas.openxmlformats.org/officeDocument/2006/relationships/image" Target="../media/image5.png"/><Relationship Id="rId2"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12</xdr:col>
      <xdr:colOff>693613</xdr:colOff>
      <xdr:row>43</xdr:row>
      <xdr:rowOff>32735</xdr:rowOff>
    </xdr:from>
    <xdr:to>
      <xdr:col>18</xdr:col>
      <xdr:colOff>594945</xdr:colOff>
      <xdr:row>57</xdr:row>
      <xdr:rowOff>187570</xdr:rowOff>
    </xdr:to>
    <xdr:pic>
      <xdr:nvPicPr>
        <xdr:cNvPr id="2" name="Picture 1"/>
        <xdr:cNvPicPr>
          <a:picLocks noChangeAspect="1"/>
        </xdr:cNvPicPr>
      </xdr:nvPicPr>
      <xdr:blipFill>
        <a:blip xmlns:r="http://schemas.openxmlformats.org/officeDocument/2006/relationships" r:embed="rId1"/>
        <a:stretch>
          <a:fillRect/>
        </a:stretch>
      </xdr:blipFill>
      <xdr:spPr>
        <a:xfrm>
          <a:off x="10501921" y="10798427"/>
          <a:ext cx="4883639" cy="2772989"/>
        </a:xfrm>
        <a:prstGeom prst="rect">
          <a:avLst/>
        </a:prstGeom>
      </xdr:spPr>
    </xdr:pic>
    <xdr:clientData/>
  </xdr:twoCellAnchor>
  <xdr:twoCellAnchor editAs="oneCell">
    <xdr:from>
      <xdr:col>12</xdr:col>
      <xdr:colOff>693613</xdr:colOff>
      <xdr:row>32</xdr:row>
      <xdr:rowOff>36488</xdr:rowOff>
    </xdr:from>
    <xdr:to>
      <xdr:col>18</xdr:col>
      <xdr:colOff>825499</xdr:colOff>
      <xdr:row>42</xdr:row>
      <xdr:rowOff>56661</xdr:rowOff>
    </xdr:to>
    <xdr:pic>
      <xdr:nvPicPr>
        <xdr:cNvPr id="3" name="Picture 2"/>
        <xdr:cNvPicPr>
          <a:picLocks noChangeAspect="1"/>
        </xdr:cNvPicPr>
      </xdr:nvPicPr>
      <xdr:blipFill>
        <a:blip xmlns:r="http://schemas.openxmlformats.org/officeDocument/2006/relationships" r:embed="rId2"/>
        <a:stretch>
          <a:fillRect/>
        </a:stretch>
      </xdr:blipFill>
      <xdr:spPr>
        <a:xfrm>
          <a:off x="10501921" y="7744411"/>
          <a:ext cx="5114193" cy="2911865"/>
        </a:xfrm>
        <a:prstGeom prst="rect">
          <a:avLst/>
        </a:prstGeom>
      </xdr:spPr>
    </xdr:pic>
    <xdr:clientData/>
  </xdr:twoCellAnchor>
  <xdr:twoCellAnchor editAs="oneCell">
    <xdr:from>
      <xdr:col>12</xdr:col>
      <xdr:colOff>302844</xdr:colOff>
      <xdr:row>41</xdr:row>
      <xdr:rowOff>726349</xdr:rowOff>
    </xdr:from>
    <xdr:to>
      <xdr:col>18</xdr:col>
      <xdr:colOff>204176</xdr:colOff>
      <xdr:row>53</xdr:row>
      <xdr:rowOff>158261</xdr:rowOff>
    </xdr:to>
    <xdr:pic>
      <xdr:nvPicPr>
        <xdr:cNvPr id="5" name="Picture 4"/>
        <xdr:cNvPicPr>
          <a:picLocks noChangeAspect="1"/>
        </xdr:cNvPicPr>
      </xdr:nvPicPr>
      <xdr:blipFill>
        <a:blip xmlns:r="http://schemas.openxmlformats.org/officeDocument/2006/relationships" r:embed="rId1"/>
        <a:stretch>
          <a:fillRect/>
        </a:stretch>
      </xdr:blipFill>
      <xdr:spPr>
        <a:xfrm>
          <a:off x="10111152" y="3139349"/>
          <a:ext cx="4883639" cy="27729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1142999</xdr:colOff>
      <xdr:row>38</xdr:row>
      <xdr:rowOff>34632</xdr:rowOff>
    </xdr:from>
    <xdr:to>
      <xdr:col>9</xdr:col>
      <xdr:colOff>601517</xdr:colOff>
      <xdr:row>41</xdr:row>
      <xdr:rowOff>42713</xdr:rowOff>
    </xdr:to>
    <xdr:pic>
      <xdr:nvPicPr>
        <xdr:cNvPr id="2" name="Picture 1"/>
        <xdr:cNvPicPr>
          <a:picLocks noChangeAspect="1"/>
        </xdr:cNvPicPr>
      </xdr:nvPicPr>
      <xdr:blipFill>
        <a:blip xmlns:r="http://schemas.openxmlformats.org/officeDocument/2006/relationships" r:embed="rId1"/>
        <a:stretch>
          <a:fillRect/>
        </a:stretch>
      </xdr:blipFill>
      <xdr:spPr>
        <a:xfrm>
          <a:off x="1974272" y="4410359"/>
          <a:ext cx="5981700" cy="596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1253067</xdr:colOff>
      <xdr:row>36</xdr:row>
      <xdr:rowOff>84666</xdr:rowOff>
    </xdr:from>
    <xdr:to>
      <xdr:col>5</xdr:col>
      <xdr:colOff>717062</xdr:colOff>
      <xdr:row>37</xdr:row>
      <xdr:rowOff>146173</xdr:rowOff>
    </xdr:to>
    <xdr:pic>
      <xdr:nvPicPr>
        <xdr:cNvPr id="2" name="Picture 1"/>
        <xdr:cNvPicPr>
          <a:picLocks noChangeAspect="1"/>
        </xdr:cNvPicPr>
      </xdr:nvPicPr>
      <xdr:blipFill>
        <a:blip xmlns:r="http://schemas.openxmlformats.org/officeDocument/2006/relationships" r:embed="rId1"/>
        <a:stretch>
          <a:fillRect/>
        </a:stretch>
      </xdr:blipFill>
      <xdr:spPr>
        <a:xfrm>
          <a:off x="2082800" y="7704666"/>
          <a:ext cx="2774462" cy="2562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29307</xdr:colOff>
      <xdr:row>34</xdr:row>
      <xdr:rowOff>58615</xdr:rowOff>
    </xdr:from>
    <xdr:to>
      <xdr:col>6</xdr:col>
      <xdr:colOff>762000</xdr:colOff>
      <xdr:row>35</xdr:row>
      <xdr:rowOff>119471</xdr:rowOff>
    </xdr:to>
    <xdr:pic>
      <xdr:nvPicPr>
        <xdr:cNvPr id="3" name="Picture 2"/>
        <xdr:cNvPicPr>
          <a:picLocks noChangeAspect="1"/>
        </xdr:cNvPicPr>
      </xdr:nvPicPr>
      <xdr:blipFill>
        <a:blip xmlns:r="http://schemas.openxmlformats.org/officeDocument/2006/relationships" r:embed="rId1"/>
        <a:stretch>
          <a:fillRect/>
        </a:stretch>
      </xdr:blipFill>
      <xdr:spPr>
        <a:xfrm>
          <a:off x="3790461" y="4503615"/>
          <a:ext cx="2774462" cy="2562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127000</xdr:colOff>
      <xdr:row>10</xdr:row>
      <xdr:rowOff>12700</xdr:rowOff>
    </xdr:from>
    <xdr:to>
      <xdr:col>17</xdr:col>
      <xdr:colOff>254000</xdr:colOff>
      <xdr:row>12</xdr:row>
      <xdr:rowOff>50800</xdr:rowOff>
    </xdr:to>
    <xdr:pic>
      <xdr:nvPicPr>
        <xdr:cNvPr id="4" name="Picture 3"/>
        <xdr:cNvPicPr>
          <a:picLocks noChangeAspect="1"/>
        </xdr:cNvPicPr>
      </xdr:nvPicPr>
      <xdr:blipFill>
        <a:blip xmlns:r="http://schemas.openxmlformats.org/officeDocument/2006/relationships" r:embed="rId1"/>
        <a:stretch>
          <a:fillRect/>
        </a:stretch>
      </xdr:blipFill>
      <xdr:spPr>
        <a:xfrm>
          <a:off x="7556500" y="203200"/>
          <a:ext cx="6731000" cy="673100"/>
        </a:xfrm>
        <a:prstGeom prst="rect">
          <a:avLst/>
        </a:prstGeom>
      </xdr:spPr>
    </xdr:pic>
    <xdr:clientData/>
  </xdr:twoCellAnchor>
  <xdr:twoCellAnchor editAs="oneCell">
    <xdr:from>
      <xdr:col>1</xdr:col>
      <xdr:colOff>203200</xdr:colOff>
      <xdr:row>13</xdr:row>
      <xdr:rowOff>25400</xdr:rowOff>
    </xdr:from>
    <xdr:to>
      <xdr:col>17</xdr:col>
      <xdr:colOff>698500</xdr:colOff>
      <xdr:row>47</xdr:row>
      <xdr:rowOff>177800</xdr:rowOff>
    </xdr:to>
    <xdr:pic>
      <xdr:nvPicPr>
        <xdr:cNvPr id="5" name="Picture 4"/>
        <xdr:cNvPicPr>
          <a:picLocks noChangeAspect="1"/>
        </xdr:cNvPicPr>
      </xdr:nvPicPr>
      <xdr:blipFill>
        <a:blip xmlns:r="http://schemas.openxmlformats.org/officeDocument/2006/relationships" r:embed="rId2"/>
        <a:stretch>
          <a:fillRect/>
        </a:stretch>
      </xdr:blipFill>
      <xdr:spPr>
        <a:xfrm>
          <a:off x="1028700" y="1231900"/>
          <a:ext cx="13703300" cy="6629400"/>
        </a:xfrm>
        <a:prstGeom prst="rect">
          <a:avLst/>
        </a:prstGeom>
      </xdr:spPr>
    </xdr:pic>
    <xdr:clientData/>
  </xdr:twoCellAnchor>
  <xdr:twoCellAnchor editAs="oneCell">
    <xdr:from>
      <xdr:col>0</xdr:col>
      <xdr:colOff>203200</xdr:colOff>
      <xdr:row>47</xdr:row>
      <xdr:rowOff>127000</xdr:rowOff>
    </xdr:from>
    <xdr:to>
      <xdr:col>18</xdr:col>
      <xdr:colOff>647700</xdr:colOff>
      <xdr:row>54</xdr:row>
      <xdr:rowOff>165100</xdr:rowOff>
    </xdr:to>
    <xdr:pic>
      <xdr:nvPicPr>
        <xdr:cNvPr id="6" name="Picture 5"/>
        <xdr:cNvPicPr>
          <a:picLocks noChangeAspect="1"/>
        </xdr:cNvPicPr>
      </xdr:nvPicPr>
      <xdr:blipFill>
        <a:blip xmlns:r="http://schemas.openxmlformats.org/officeDocument/2006/relationships" r:embed="rId3"/>
        <a:stretch>
          <a:fillRect/>
        </a:stretch>
      </xdr:blipFill>
      <xdr:spPr>
        <a:xfrm>
          <a:off x="203200" y="7620000"/>
          <a:ext cx="15303500" cy="1371600"/>
        </a:xfrm>
        <a:prstGeom prst="rect">
          <a:avLst/>
        </a:prstGeom>
      </xdr:spPr>
    </xdr:pic>
    <xdr:clientData/>
  </xdr:twoCellAnchor>
  <xdr:twoCellAnchor editAs="oneCell">
    <xdr:from>
      <xdr:col>0</xdr:col>
      <xdr:colOff>177800</xdr:colOff>
      <xdr:row>54</xdr:row>
      <xdr:rowOff>177800</xdr:rowOff>
    </xdr:from>
    <xdr:to>
      <xdr:col>18</xdr:col>
      <xdr:colOff>622300</xdr:colOff>
      <xdr:row>92</xdr:row>
      <xdr:rowOff>88900</xdr:rowOff>
    </xdr:to>
    <xdr:pic>
      <xdr:nvPicPr>
        <xdr:cNvPr id="7" name="Picture 6"/>
        <xdr:cNvPicPr>
          <a:picLocks noChangeAspect="1"/>
        </xdr:cNvPicPr>
      </xdr:nvPicPr>
      <xdr:blipFill>
        <a:blip xmlns:r="http://schemas.openxmlformats.org/officeDocument/2006/relationships" r:embed="rId4"/>
        <a:stretch>
          <a:fillRect/>
        </a:stretch>
      </xdr:blipFill>
      <xdr:spPr>
        <a:xfrm>
          <a:off x="177800" y="9004300"/>
          <a:ext cx="15303500" cy="7150100"/>
        </a:xfrm>
        <a:prstGeom prst="rect">
          <a:avLst/>
        </a:prstGeom>
      </xdr:spPr>
    </xdr:pic>
    <xdr:clientData/>
  </xdr:twoCellAnchor>
  <xdr:twoCellAnchor editAs="oneCell">
    <xdr:from>
      <xdr:col>1</xdr:col>
      <xdr:colOff>609600</xdr:colOff>
      <xdr:row>125</xdr:row>
      <xdr:rowOff>101600</xdr:rowOff>
    </xdr:from>
    <xdr:to>
      <xdr:col>14</xdr:col>
      <xdr:colOff>787400</xdr:colOff>
      <xdr:row>169</xdr:row>
      <xdr:rowOff>152400</xdr:rowOff>
    </xdr:to>
    <xdr:pic>
      <xdr:nvPicPr>
        <xdr:cNvPr id="8" name="Picture 7"/>
        <xdr:cNvPicPr>
          <a:picLocks noChangeAspect="1"/>
        </xdr:cNvPicPr>
      </xdr:nvPicPr>
      <xdr:blipFill>
        <a:blip xmlns:r="http://schemas.openxmlformats.org/officeDocument/2006/relationships" r:embed="rId5"/>
        <a:stretch>
          <a:fillRect/>
        </a:stretch>
      </xdr:blipFill>
      <xdr:spPr>
        <a:xfrm>
          <a:off x="1435100" y="22453600"/>
          <a:ext cx="10909300" cy="8432800"/>
        </a:xfrm>
        <a:prstGeom prst="rect">
          <a:avLst/>
        </a:prstGeom>
      </xdr:spPr>
    </xdr:pic>
    <xdr:clientData/>
  </xdr:twoCellAnchor>
  <xdr:twoCellAnchor editAs="oneCell">
    <xdr:from>
      <xdr:col>1</xdr:col>
      <xdr:colOff>495300</xdr:colOff>
      <xdr:row>169</xdr:row>
      <xdr:rowOff>152400</xdr:rowOff>
    </xdr:from>
    <xdr:to>
      <xdr:col>14</xdr:col>
      <xdr:colOff>546100</xdr:colOff>
      <xdr:row>203</xdr:row>
      <xdr:rowOff>12700</xdr:rowOff>
    </xdr:to>
    <xdr:pic>
      <xdr:nvPicPr>
        <xdr:cNvPr id="9" name="Picture 8"/>
        <xdr:cNvPicPr>
          <a:picLocks noChangeAspect="1"/>
        </xdr:cNvPicPr>
      </xdr:nvPicPr>
      <xdr:blipFill>
        <a:blip xmlns:r="http://schemas.openxmlformats.org/officeDocument/2006/relationships" r:embed="rId6"/>
        <a:stretch>
          <a:fillRect/>
        </a:stretch>
      </xdr:blipFill>
      <xdr:spPr>
        <a:xfrm>
          <a:off x="1320800" y="30886400"/>
          <a:ext cx="10782300" cy="6337300"/>
        </a:xfrm>
        <a:prstGeom prst="rect">
          <a:avLst/>
        </a:prstGeom>
      </xdr:spPr>
    </xdr:pic>
    <xdr:clientData/>
  </xdr:twoCellAnchor>
  <xdr:twoCellAnchor editAs="oneCell">
    <xdr:from>
      <xdr:col>0</xdr:col>
      <xdr:colOff>647700</xdr:colOff>
      <xdr:row>92</xdr:row>
      <xdr:rowOff>101600</xdr:rowOff>
    </xdr:from>
    <xdr:to>
      <xdr:col>17</xdr:col>
      <xdr:colOff>114300</xdr:colOff>
      <xdr:row>126</xdr:row>
      <xdr:rowOff>25400</xdr:rowOff>
    </xdr:to>
    <xdr:pic>
      <xdr:nvPicPr>
        <xdr:cNvPr id="10" name="Picture 9"/>
        <xdr:cNvPicPr>
          <a:picLocks noChangeAspect="1"/>
        </xdr:cNvPicPr>
      </xdr:nvPicPr>
      <xdr:blipFill>
        <a:blip xmlns:r="http://schemas.openxmlformats.org/officeDocument/2006/relationships" r:embed="rId7"/>
        <a:stretch>
          <a:fillRect/>
        </a:stretch>
      </xdr:blipFill>
      <xdr:spPr>
        <a:xfrm>
          <a:off x="647700" y="16167100"/>
          <a:ext cx="13500100" cy="6400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53"/>
  <sheetViews>
    <sheetView showGridLines="0" tabSelected="1" topLeftCell="A8" zoomScale="120" zoomScaleNormal="120" zoomScalePageLayoutView="120" workbookViewId="0">
      <selection activeCell="M14" sqref="M14"/>
    </sheetView>
  </sheetViews>
  <sheetFormatPr baseColWidth="10" defaultRowHeight="15" x14ac:dyDescent="0"/>
  <cols>
    <col min="2" max="2" width="16.5" bestFit="1" customWidth="1"/>
    <col min="4" max="4" width="9.33203125" bestFit="1" customWidth="1"/>
    <col min="5" max="6" width="8.83203125" bestFit="1" customWidth="1"/>
    <col min="7" max="7" width="8.5" bestFit="1" customWidth="1"/>
    <col min="8" max="8" width="7.6640625" bestFit="1" customWidth="1"/>
    <col min="9" max="9" width="7.83203125" bestFit="1" customWidth="1"/>
  </cols>
  <sheetData>
    <row r="2" spans="2:14">
      <c r="B2" t="s">
        <v>58</v>
      </c>
    </row>
    <row r="4" spans="2:14">
      <c r="B4" t="s">
        <v>57</v>
      </c>
    </row>
    <row r="6" spans="2:14">
      <c r="B6" s="55" t="s">
        <v>59</v>
      </c>
    </row>
    <row r="7" spans="2:14">
      <c r="B7" s="55" t="s">
        <v>60</v>
      </c>
    </row>
    <row r="8" spans="2:14">
      <c r="B8" s="55" t="s">
        <v>61</v>
      </c>
    </row>
    <row r="9" spans="2:14">
      <c r="B9" s="55" t="s">
        <v>62</v>
      </c>
    </row>
    <row r="10" spans="2:14">
      <c r="B10" s="56" t="s">
        <v>63</v>
      </c>
    </row>
    <row r="11" spans="2:14" ht="8" customHeight="1">
      <c r="B11" s="56"/>
    </row>
    <row r="12" spans="2:14" hidden="1">
      <c r="B12" s="55" t="s">
        <v>64</v>
      </c>
    </row>
    <row r="13" spans="2:14" hidden="1">
      <c r="B13" s="9"/>
      <c r="C13" s="9"/>
      <c r="D13" s="9"/>
      <c r="E13" s="9"/>
      <c r="F13" s="9"/>
      <c r="G13" s="9"/>
      <c r="H13" s="9"/>
      <c r="I13" s="9"/>
      <c r="J13" s="13"/>
    </row>
    <row r="14" spans="2:14" s="8" customFormat="1" ht="113" customHeight="1">
      <c r="B14" s="10" t="s">
        <v>0</v>
      </c>
      <c r="C14" s="16" t="s">
        <v>65</v>
      </c>
      <c r="D14" s="16" t="s">
        <v>66</v>
      </c>
      <c r="E14" s="16" t="s">
        <v>67</v>
      </c>
      <c r="F14" s="16" t="s">
        <v>68</v>
      </c>
      <c r="G14" s="16" t="s">
        <v>69</v>
      </c>
      <c r="H14" s="16" t="s">
        <v>70</v>
      </c>
      <c r="I14" s="16" t="s">
        <v>71</v>
      </c>
    </row>
    <row r="15" spans="2:14" s="2" customFormat="1" ht="12">
      <c r="B15" s="1" t="s">
        <v>8</v>
      </c>
      <c r="C15" s="7">
        <v>96.938775510204096</v>
      </c>
      <c r="D15" s="7">
        <v>0.33810000000000001</v>
      </c>
      <c r="E15" s="7">
        <v>0.47917534360683034</v>
      </c>
      <c r="F15" s="7">
        <v>4.743166349732415</v>
      </c>
      <c r="G15" s="7">
        <v>0</v>
      </c>
      <c r="H15" s="7">
        <v>2</v>
      </c>
      <c r="I15" s="7">
        <v>3.7</v>
      </c>
      <c r="K15" s="57" t="s">
        <v>72</v>
      </c>
      <c r="L15" s="57"/>
      <c r="M15" s="57"/>
      <c r="N15" s="57"/>
    </row>
    <row r="16" spans="2:14" s="2" customFormat="1" ht="12">
      <c r="B16" s="1" t="s">
        <v>4</v>
      </c>
      <c r="C16" s="7">
        <v>74.175824175824175</v>
      </c>
      <c r="D16" s="7">
        <v>0.3085</v>
      </c>
      <c r="E16" s="7">
        <v>0.77689892525057358</v>
      </c>
      <c r="F16" s="7">
        <v>29.703057959053972</v>
      </c>
      <c r="G16" s="7">
        <v>0</v>
      </c>
      <c r="H16" s="7">
        <v>2.6</v>
      </c>
      <c r="I16" s="7">
        <v>14.38</v>
      </c>
    </row>
    <row r="17" spans="2:9" s="2" customFormat="1" ht="12">
      <c r="B17" s="1" t="s">
        <v>17</v>
      </c>
      <c r="C17" s="7">
        <v>0</v>
      </c>
      <c r="D17" s="7">
        <v>0.27379999999999999</v>
      </c>
      <c r="E17" s="7">
        <v>0</v>
      </c>
      <c r="F17" s="7">
        <v>0.48924999999999996</v>
      </c>
      <c r="G17" s="7">
        <v>0</v>
      </c>
      <c r="H17" s="7">
        <v>1.4</v>
      </c>
      <c r="I17" s="7">
        <v>14.379999999999997</v>
      </c>
    </row>
    <row r="18" spans="2:9" s="2" customFormat="1" ht="12">
      <c r="B18" s="1" t="s">
        <v>12</v>
      </c>
      <c r="C18" s="7">
        <v>50.890585241730278</v>
      </c>
      <c r="D18" s="7">
        <v>0.27379999999999999</v>
      </c>
      <c r="E18" s="7">
        <v>0.69319969698735506</v>
      </c>
      <c r="F18" s="7">
        <v>8.8748664714352365</v>
      </c>
      <c r="G18" s="7">
        <v>0</v>
      </c>
      <c r="H18" s="7">
        <v>16.899999999999999</v>
      </c>
      <c r="I18" s="7">
        <v>1.6400000000000001</v>
      </c>
    </row>
    <row r="19" spans="2:9" s="2" customFormat="1" ht="12">
      <c r="B19" s="1" t="s">
        <v>10</v>
      </c>
      <c r="C19" s="7">
        <v>5.9649122807017525</v>
      </c>
      <c r="D19" s="7">
        <v>0.3085</v>
      </c>
      <c r="E19" s="7">
        <v>0.56045962860367315</v>
      </c>
      <c r="F19" s="7">
        <v>19.730673831217889</v>
      </c>
      <c r="G19" s="7">
        <v>0</v>
      </c>
      <c r="H19" s="7">
        <v>22</v>
      </c>
      <c r="I19" s="7">
        <v>15.559999999999999</v>
      </c>
    </row>
    <row r="20" spans="2:9" s="2" customFormat="1" ht="12">
      <c r="B20" s="1" t="s">
        <v>18</v>
      </c>
      <c r="C20" s="7">
        <v>31.587837837837846</v>
      </c>
      <c r="D20" s="7">
        <v>0.33810000000000001</v>
      </c>
      <c r="E20" s="7">
        <v>0.55393991964937905</v>
      </c>
      <c r="F20" s="7">
        <v>13.636545788837232</v>
      </c>
      <c r="G20" s="7">
        <v>1.325</v>
      </c>
      <c r="H20" s="7">
        <v>31.42</v>
      </c>
      <c r="I20" s="7">
        <v>5.9599999999999991</v>
      </c>
    </row>
    <row r="21" spans="2:9" s="2" customFormat="1" ht="12">
      <c r="B21" s="1" t="s">
        <v>16</v>
      </c>
      <c r="C21" s="7">
        <v>15</v>
      </c>
      <c r="D21" s="7">
        <v>0.3377</v>
      </c>
      <c r="E21" s="7">
        <v>0.58500000000000008</v>
      </c>
      <c r="F21" s="7">
        <v>0.56327630547899099</v>
      </c>
      <c r="G21" s="7">
        <v>0.2</v>
      </c>
      <c r="H21" s="7">
        <v>19.38</v>
      </c>
      <c r="I21" s="7">
        <v>3.8999999999999995</v>
      </c>
    </row>
    <row r="22" spans="2:9" s="2" customFormat="1" ht="12">
      <c r="B22" s="1" t="s">
        <v>15</v>
      </c>
      <c r="C22" s="7">
        <v>7.7348066298342539</v>
      </c>
      <c r="D22" s="7">
        <v>0.30599999999999999</v>
      </c>
      <c r="E22" s="7">
        <v>0.57837062360733826</v>
      </c>
      <c r="F22" s="7">
        <v>4.0923512734682426</v>
      </c>
      <c r="G22" s="7">
        <v>0</v>
      </c>
      <c r="H22" s="7">
        <v>0.1</v>
      </c>
      <c r="I22" s="7">
        <v>2</v>
      </c>
    </row>
    <row r="23" spans="2:9" s="2" customFormat="1" ht="12">
      <c r="B23" s="1" t="s">
        <v>13</v>
      </c>
      <c r="C23" s="7">
        <v>100</v>
      </c>
      <c r="D23" s="7">
        <v>0.32850000000000001</v>
      </c>
      <c r="E23" s="7">
        <v>0</v>
      </c>
      <c r="F23" s="7">
        <v>2.2283708849040174E-2</v>
      </c>
      <c r="G23" s="7">
        <v>0</v>
      </c>
      <c r="H23" s="7">
        <v>6.4</v>
      </c>
      <c r="I23" s="7">
        <v>1.3399999999999999</v>
      </c>
    </row>
    <row r="24" spans="2:9" s="2" customFormat="1" ht="12">
      <c r="B24" s="1" t="s">
        <v>14</v>
      </c>
      <c r="C24" s="7">
        <v>20.737327188940093</v>
      </c>
      <c r="D24" s="7">
        <v>0.33810000000000001</v>
      </c>
      <c r="E24" s="7">
        <v>0.7519272016819214</v>
      </c>
      <c r="F24" s="7">
        <v>0.18607718069721074</v>
      </c>
      <c r="G24" s="7">
        <v>0</v>
      </c>
      <c r="H24" s="7">
        <v>76.3</v>
      </c>
      <c r="I24" s="7">
        <v>16.999999999999996</v>
      </c>
    </row>
    <row r="25" spans="2:9" s="2" customFormat="1" ht="12">
      <c r="B25" s="1" t="s">
        <v>6</v>
      </c>
      <c r="C25" s="7">
        <v>27.565084226646245</v>
      </c>
      <c r="D25" s="7">
        <v>0.27379999999999999</v>
      </c>
      <c r="E25" s="7">
        <v>0.79074315973630949</v>
      </c>
      <c r="F25" s="7">
        <v>30.780912665333876</v>
      </c>
      <c r="G25" s="7">
        <v>1.4545454545454545E-2</v>
      </c>
      <c r="H25" s="7">
        <v>8.4600000000000009</v>
      </c>
      <c r="I25" s="7">
        <v>13.06</v>
      </c>
    </row>
    <row r="26" spans="2:9" s="2" customFormat="1" ht="12">
      <c r="B26" s="1" t="s">
        <v>20</v>
      </c>
      <c r="C26" s="7">
        <v>0</v>
      </c>
      <c r="D26" s="7">
        <v>0.29189999999999999</v>
      </c>
      <c r="E26" s="7">
        <v>0</v>
      </c>
      <c r="F26" s="7">
        <v>1.1391886638372319</v>
      </c>
      <c r="G26" s="7">
        <v>0</v>
      </c>
      <c r="H26" s="7">
        <v>11.8</v>
      </c>
      <c r="I26" s="7">
        <v>0.02</v>
      </c>
    </row>
    <row r="27" spans="2:9" s="2" customFormat="1" ht="12">
      <c r="B27" s="1" t="s">
        <v>21</v>
      </c>
      <c r="C27" s="7">
        <v>0</v>
      </c>
      <c r="D27" s="7">
        <v>0.32179999999999997</v>
      </c>
      <c r="E27" s="7">
        <v>0</v>
      </c>
      <c r="F27" s="7">
        <v>0.11695581927455659</v>
      </c>
      <c r="G27" s="7">
        <v>0</v>
      </c>
      <c r="H27" s="7">
        <v>89.88</v>
      </c>
      <c r="I27" s="7">
        <v>4.46</v>
      </c>
    </row>
    <row r="28" spans="2:9" s="2" customFormat="1" ht="12">
      <c r="B28" s="1" t="s">
        <v>7</v>
      </c>
      <c r="C28" s="7">
        <v>46.478873239436609</v>
      </c>
      <c r="D28" s="7">
        <v>0.31280000000000002</v>
      </c>
      <c r="E28" s="7">
        <v>0.86818091648482443</v>
      </c>
      <c r="F28" s="7">
        <v>27.908688276869736</v>
      </c>
      <c r="G28" s="7">
        <v>0</v>
      </c>
      <c r="H28" s="7">
        <v>0.32</v>
      </c>
      <c r="I28" s="7">
        <v>2.8400000000000003</v>
      </c>
    </row>
    <row r="29" spans="2:9" s="2" customFormat="1" ht="12">
      <c r="B29" s="1" t="s">
        <v>9</v>
      </c>
      <c r="C29" s="7">
        <v>96.153846153846146</v>
      </c>
      <c r="D29" s="7">
        <v>0.34870000000000001</v>
      </c>
      <c r="E29" s="7">
        <v>0.52071005917159763</v>
      </c>
      <c r="F29" s="7">
        <v>9.7949177978561117</v>
      </c>
      <c r="G29" s="7">
        <v>0</v>
      </c>
      <c r="H29" s="7">
        <v>10.24</v>
      </c>
      <c r="I29" s="7">
        <v>0.02</v>
      </c>
    </row>
    <row r="30" spans="2:9" s="2" customFormat="1" ht="12">
      <c r="B30" s="1" t="s">
        <v>19</v>
      </c>
      <c r="C30" s="7">
        <v>0</v>
      </c>
      <c r="D30" s="7">
        <v>0.3382</v>
      </c>
      <c r="E30" s="7">
        <v>0</v>
      </c>
      <c r="F30" s="7">
        <v>1.6609134068640574</v>
      </c>
      <c r="G30" s="7">
        <v>0</v>
      </c>
      <c r="H30" s="7">
        <v>22.02</v>
      </c>
      <c r="I30" s="7">
        <v>1.96</v>
      </c>
    </row>
    <row r="31" spans="2:9" s="2" customFormat="1" ht="12">
      <c r="B31" s="1" t="s">
        <v>5</v>
      </c>
      <c r="C31" s="7">
        <v>47.018739352640551</v>
      </c>
      <c r="D31" s="7">
        <v>0.3034</v>
      </c>
      <c r="E31" s="7">
        <v>0.83090469543110368</v>
      </c>
      <c r="F31" s="7">
        <v>31.767469659763876</v>
      </c>
      <c r="G31" s="7">
        <v>0</v>
      </c>
      <c r="H31" s="7">
        <v>0.1</v>
      </c>
      <c r="I31" s="7">
        <v>8.68</v>
      </c>
    </row>
    <row r="32" spans="2:9" s="2" customFormat="1" ht="12">
      <c r="B32" s="11" t="s">
        <v>11</v>
      </c>
      <c r="C32" s="12">
        <v>73.571428571428584</v>
      </c>
      <c r="D32" s="12">
        <v>0.27379999999999999</v>
      </c>
      <c r="E32" s="12">
        <v>0.58153061224489799</v>
      </c>
      <c r="F32" s="12">
        <v>3.3312898342653412</v>
      </c>
      <c r="G32" s="12">
        <v>0</v>
      </c>
      <c r="H32" s="12">
        <v>1.1399999999999999</v>
      </c>
      <c r="I32" s="12">
        <v>7.67</v>
      </c>
    </row>
    <row r="34" spans="1:2">
      <c r="A34" t="s">
        <v>82</v>
      </c>
    </row>
    <row r="36" spans="1:2">
      <c r="B36" s="56" t="s">
        <v>81</v>
      </c>
    </row>
    <row r="37" spans="1:2">
      <c r="B37" s="56" t="s">
        <v>73</v>
      </c>
    </row>
    <row r="39" spans="1:2">
      <c r="B39" s="58" t="s">
        <v>75</v>
      </c>
    </row>
    <row r="40" spans="1:2">
      <c r="B40" t="s">
        <v>74</v>
      </c>
    </row>
    <row r="42" spans="1:2">
      <c r="B42" s="58" t="s">
        <v>76</v>
      </c>
    </row>
    <row r="43" spans="1:2">
      <c r="B43" t="s">
        <v>77</v>
      </c>
    </row>
    <row r="44" spans="1:2">
      <c r="B44" t="s">
        <v>78</v>
      </c>
    </row>
    <row r="45" spans="1:2">
      <c r="B45" t="s">
        <v>79</v>
      </c>
    </row>
    <row r="46" spans="1:2">
      <c r="B46" t="s">
        <v>80</v>
      </c>
    </row>
    <row r="48" spans="1:2">
      <c r="B48" t="s">
        <v>83</v>
      </c>
    </row>
    <row r="49" spans="2:2">
      <c r="B49" t="s">
        <v>84</v>
      </c>
    </row>
    <row r="51" spans="2:2">
      <c r="B51" s="58" t="s">
        <v>85</v>
      </c>
    </row>
    <row r="53" spans="2:2">
      <c r="B53" t="s">
        <v>86</v>
      </c>
    </row>
  </sheetData>
  <sortState ref="B3:I20">
    <sortCondition ref="B3:B20"/>
  </sortState>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12"/>
  <sheetViews>
    <sheetView showGridLines="0" zoomScale="120" zoomScaleNormal="120" zoomScalePageLayoutView="120" workbookViewId="0">
      <selection activeCell="B1" sqref="B1"/>
    </sheetView>
  </sheetViews>
  <sheetFormatPr baseColWidth="10" defaultRowHeight="15" x14ac:dyDescent="0"/>
  <sheetData>
    <row r="3" spans="2:3">
      <c r="B3" s="58" t="s">
        <v>152</v>
      </c>
    </row>
    <row r="5" spans="2:3">
      <c r="B5" s="90" t="s">
        <v>57</v>
      </c>
    </row>
    <row r="7" spans="2:3">
      <c r="B7" t="s">
        <v>153</v>
      </c>
    </row>
    <row r="8" spans="2:3">
      <c r="B8" t="s">
        <v>154</v>
      </c>
    </row>
    <row r="11" spans="2:3" ht="25">
      <c r="C11" s="52" t="s">
        <v>50</v>
      </c>
    </row>
    <row r="12" spans="2:3" ht="25">
      <c r="C12" s="52" t="s">
        <v>51</v>
      </c>
    </row>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42"/>
  <sheetViews>
    <sheetView showGridLines="0" topLeftCell="A5" zoomScale="120" zoomScaleNormal="120" zoomScalePageLayoutView="120" workbookViewId="0">
      <selection activeCell="N16" sqref="N16"/>
    </sheetView>
  </sheetViews>
  <sheetFormatPr baseColWidth="10" defaultRowHeight="15" x14ac:dyDescent="0"/>
  <cols>
    <col min="2" max="2" width="16.5" bestFit="1" customWidth="1"/>
    <col min="4" max="4" width="12.33203125" customWidth="1"/>
    <col min="5" max="5" width="8.83203125" bestFit="1" customWidth="1"/>
    <col min="6" max="6" width="8.83203125" customWidth="1"/>
  </cols>
  <sheetData>
    <row r="2" spans="2:13">
      <c r="B2" t="s">
        <v>87</v>
      </c>
    </row>
    <row r="4" spans="2:13">
      <c r="B4" s="90" t="s">
        <v>159</v>
      </c>
    </row>
    <row r="5" spans="2:13">
      <c r="B5" s="91" t="s">
        <v>166</v>
      </c>
    </row>
    <row r="6" spans="2:13">
      <c r="B6" t="s">
        <v>156</v>
      </c>
    </row>
    <row r="7" spans="2:13">
      <c r="B7" t="s">
        <v>157</v>
      </c>
    </row>
    <row r="8" spans="2:13">
      <c r="B8" s="9"/>
      <c r="C8" s="9"/>
      <c r="D8" s="9"/>
      <c r="E8" s="9"/>
      <c r="F8" s="9"/>
      <c r="G8" s="13"/>
    </row>
    <row r="9" spans="2:13" s="8" customFormat="1" ht="70" customHeight="1">
      <c r="B9" s="10" t="s">
        <v>0</v>
      </c>
      <c r="C9" s="16" t="s">
        <v>22</v>
      </c>
      <c r="D9" s="17" t="s">
        <v>33</v>
      </c>
      <c r="E9" s="16" t="s">
        <v>1</v>
      </c>
      <c r="F9" s="17" t="s">
        <v>34</v>
      </c>
      <c r="H9" s="10" t="s">
        <v>0</v>
      </c>
      <c r="I9" s="16" t="s">
        <v>22</v>
      </c>
      <c r="J9" s="17" t="s">
        <v>33</v>
      </c>
      <c r="K9" s="16" t="s">
        <v>1</v>
      </c>
      <c r="L9" s="17" t="s">
        <v>34</v>
      </c>
    </row>
    <row r="10" spans="2:13" s="2" customFormat="1" ht="13">
      <c r="B10" s="1" t="s">
        <v>8</v>
      </c>
      <c r="C10" s="7">
        <v>96.938775510204096</v>
      </c>
      <c r="D10" s="36">
        <v>0.969387755102041</v>
      </c>
      <c r="E10" s="7">
        <v>0.47917534360683034</v>
      </c>
      <c r="F10" s="36">
        <f t="shared" ref="F10:F27" si="0">E10/0.87</f>
        <v>0.55077625701934518</v>
      </c>
      <c r="H10" s="1" t="s">
        <v>8</v>
      </c>
      <c r="I10" s="7">
        <v>96.938775510204096</v>
      </c>
      <c r="J10" s="60"/>
      <c r="K10" s="7">
        <v>0.47917534360683034</v>
      </c>
      <c r="L10" s="36">
        <f t="shared" ref="L10:L27" si="1">K10/0.87</f>
        <v>0.55077625701934518</v>
      </c>
      <c r="M10" s="95"/>
    </row>
    <row r="11" spans="2:13" s="2" customFormat="1" ht="13">
      <c r="B11" s="1" t="s">
        <v>4</v>
      </c>
      <c r="C11" s="7">
        <v>74.175824175824175</v>
      </c>
      <c r="D11" s="36">
        <v>0.74175824175824179</v>
      </c>
      <c r="E11" s="7">
        <v>0.77689892525057358</v>
      </c>
      <c r="F11" s="36">
        <f t="shared" si="0"/>
        <v>0.89298727040295811</v>
      </c>
      <c r="H11" s="1" t="s">
        <v>4</v>
      </c>
      <c r="I11" s="7">
        <v>74.175824175824175</v>
      </c>
      <c r="J11" s="60"/>
      <c r="K11" s="7">
        <v>0.77689892525057358</v>
      </c>
      <c r="L11" s="36">
        <f t="shared" si="1"/>
        <v>0.89298727040295811</v>
      </c>
      <c r="M11" s="95"/>
    </row>
    <row r="12" spans="2:13" s="2" customFormat="1" ht="13">
      <c r="B12" s="1" t="s">
        <v>17</v>
      </c>
      <c r="C12" s="7">
        <v>0</v>
      </c>
      <c r="D12" s="36">
        <v>0</v>
      </c>
      <c r="E12" s="7">
        <v>0</v>
      </c>
      <c r="F12" s="36">
        <f t="shared" si="0"/>
        <v>0</v>
      </c>
      <c r="H12" s="1" t="s">
        <v>17</v>
      </c>
      <c r="I12" s="7">
        <v>0</v>
      </c>
      <c r="J12" s="60"/>
      <c r="K12" s="7">
        <v>0</v>
      </c>
      <c r="L12" s="36">
        <f t="shared" si="1"/>
        <v>0</v>
      </c>
      <c r="M12" s="95"/>
    </row>
    <row r="13" spans="2:13" s="2" customFormat="1" ht="13">
      <c r="B13" s="1" t="s">
        <v>12</v>
      </c>
      <c r="C13" s="7">
        <v>50.890585241730278</v>
      </c>
      <c r="D13" s="36">
        <v>0.5089058524173028</v>
      </c>
      <c r="E13" s="7">
        <v>0.69319969698735506</v>
      </c>
      <c r="F13" s="36">
        <f t="shared" si="0"/>
        <v>0.79678126090500578</v>
      </c>
      <c r="H13" s="1" t="s">
        <v>12</v>
      </c>
      <c r="I13" s="7">
        <v>50.890585241730278</v>
      </c>
      <c r="J13" s="60"/>
      <c r="K13" s="7">
        <v>0.69319969698735506</v>
      </c>
      <c r="L13" s="36">
        <f t="shared" si="1"/>
        <v>0.79678126090500578</v>
      </c>
      <c r="M13" s="95"/>
    </row>
    <row r="14" spans="2:13" s="2" customFormat="1" ht="13">
      <c r="B14" s="1" t="s">
        <v>10</v>
      </c>
      <c r="C14" s="7">
        <v>5.9649122807017525</v>
      </c>
      <c r="D14" s="36">
        <v>5.9649122807017528E-2</v>
      </c>
      <c r="E14" s="7">
        <v>0.56045962860367315</v>
      </c>
      <c r="F14" s="36">
        <f t="shared" si="0"/>
        <v>0.64420646965939443</v>
      </c>
      <c r="H14" s="1" t="s">
        <v>10</v>
      </c>
      <c r="I14" s="7">
        <v>5.9649122807017525</v>
      </c>
      <c r="J14" s="60"/>
      <c r="K14" s="7">
        <v>0.56045962860367315</v>
      </c>
      <c r="L14" s="36">
        <f t="shared" si="1"/>
        <v>0.64420646965939443</v>
      </c>
      <c r="M14" s="95"/>
    </row>
    <row r="15" spans="2:13" s="2" customFormat="1" ht="13">
      <c r="B15" s="1" t="s">
        <v>18</v>
      </c>
      <c r="C15" s="7">
        <v>31.587837837837846</v>
      </c>
      <c r="D15" s="36">
        <v>0.31587837837837845</v>
      </c>
      <c r="E15" s="7">
        <v>0.55393991964937905</v>
      </c>
      <c r="F15" s="36">
        <f t="shared" si="0"/>
        <v>0.63671255132112536</v>
      </c>
      <c r="H15" s="1" t="s">
        <v>18</v>
      </c>
      <c r="I15" s="7">
        <v>31.587837837837846</v>
      </c>
      <c r="J15" s="60"/>
      <c r="K15" s="7">
        <v>0.55393991964937905</v>
      </c>
      <c r="L15" s="36">
        <f t="shared" si="1"/>
        <v>0.63671255132112536</v>
      </c>
      <c r="M15" s="95"/>
    </row>
    <row r="16" spans="2:13" s="2" customFormat="1" ht="13">
      <c r="B16" s="1" t="s">
        <v>16</v>
      </c>
      <c r="C16" s="7">
        <v>15</v>
      </c>
      <c r="D16" s="36">
        <v>0.15</v>
      </c>
      <c r="E16" s="7">
        <v>0.58500000000000008</v>
      </c>
      <c r="F16" s="36">
        <f t="shared" si="0"/>
        <v>0.6724137931034484</v>
      </c>
      <c r="H16" s="1" t="s">
        <v>16</v>
      </c>
      <c r="I16" s="7">
        <v>15</v>
      </c>
      <c r="J16" s="60"/>
      <c r="K16" s="7">
        <v>0.58500000000000008</v>
      </c>
      <c r="L16" s="36">
        <f t="shared" si="1"/>
        <v>0.6724137931034484</v>
      </c>
      <c r="M16" s="95"/>
    </row>
    <row r="17" spans="2:13" s="2" customFormat="1" ht="13">
      <c r="B17" s="1" t="s">
        <v>15</v>
      </c>
      <c r="C17" s="7">
        <v>7.7348066298342539</v>
      </c>
      <c r="D17" s="36">
        <v>7.7348066298342538E-2</v>
      </c>
      <c r="E17" s="7">
        <v>0.57837062360733826</v>
      </c>
      <c r="F17" s="36">
        <f t="shared" si="0"/>
        <v>0.6647938202383199</v>
      </c>
      <c r="H17" s="1" t="s">
        <v>15</v>
      </c>
      <c r="I17" s="7">
        <v>7.7348066298342539</v>
      </c>
      <c r="J17" s="60"/>
      <c r="K17" s="7">
        <v>0.57837062360733826</v>
      </c>
      <c r="L17" s="36">
        <f t="shared" si="1"/>
        <v>0.6647938202383199</v>
      </c>
      <c r="M17" s="95"/>
    </row>
    <row r="18" spans="2:13" s="2" customFormat="1" ht="13">
      <c r="B18" s="1" t="s">
        <v>13</v>
      </c>
      <c r="C18" s="7">
        <v>100</v>
      </c>
      <c r="D18" s="36">
        <v>1</v>
      </c>
      <c r="E18" s="7">
        <v>0</v>
      </c>
      <c r="F18" s="36">
        <f t="shared" si="0"/>
        <v>0</v>
      </c>
      <c r="H18" s="1" t="s">
        <v>13</v>
      </c>
      <c r="I18" s="7">
        <v>100</v>
      </c>
      <c r="J18" s="60"/>
      <c r="K18" s="7">
        <v>0</v>
      </c>
      <c r="L18" s="36">
        <f t="shared" si="1"/>
        <v>0</v>
      </c>
      <c r="M18" s="95"/>
    </row>
    <row r="19" spans="2:13" s="2" customFormat="1" ht="13">
      <c r="B19" s="1" t="s">
        <v>14</v>
      </c>
      <c r="C19" s="7">
        <v>20.737327188940093</v>
      </c>
      <c r="D19" s="36">
        <v>0.20737327188940091</v>
      </c>
      <c r="E19" s="7">
        <v>0.7519272016819214</v>
      </c>
      <c r="F19" s="36">
        <f t="shared" si="0"/>
        <v>0.86428413986427743</v>
      </c>
      <c r="H19" s="1" t="s">
        <v>14</v>
      </c>
      <c r="I19" s="7">
        <v>20.737327188940093</v>
      </c>
      <c r="J19" s="60"/>
      <c r="K19" s="7">
        <v>0.7519272016819214</v>
      </c>
      <c r="L19" s="36">
        <f t="shared" si="1"/>
        <v>0.86428413986427743</v>
      </c>
      <c r="M19" s="95"/>
    </row>
    <row r="20" spans="2:13" s="2" customFormat="1" ht="13">
      <c r="B20" s="1" t="s">
        <v>6</v>
      </c>
      <c r="C20" s="7">
        <v>27.565084226646245</v>
      </c>
      <c r="D20" s="36">
        <v>0.27565084226646247</v>
      </c>
      <c r="E20" s="7">
        <v>0.79074315973630949</v>
      </c>
      <c r="F20" s="36">
        <f t="shared" si="0"/>
        <v>0.90890018360495339</v>
      </c>
      <c r="H20" s="1" t="s">
        <v>6</v>
      </c>
      <c r="I20" s="7">
        <v>27.565084226646245</v>
      </c>
      <c r="J20" s="60"/>
      <c r="K20" s="7">
        <v>0.79074315973630949</v>
      </c>
      <c r="L20" s="36">
        <f t="shared" si="1"/>
        <v>0.90890018360495339</v>
      </c>
      <c r="M20" s="95"/>
    </row>
    <row r="21" spans="2:13" s="2" customFormat="1" ht="13">
      <c r="B21" s="1" t="s">
        <v>20</v>
      </c>
      <c r="C21" s="7">
        <v>0</v>
      </c>
      <c r="D21" s="36">
        <v>0</v>
      </c>
      <c r="E21" s="7">
        <v>0</v>
      </c>
      <c r="F21" s="36">
        <f t="shared" si="0"/>
        <v>0</v>
      </c>
      <c r="H21" s="1" t="s">
        <v>20</v>
      </c>
      <c r="I21" s="7">
        <v>0</v>
      </c>
      <c r="J21" s="60"/>
      <c r="K21" s="7">
        <v>0</v>
      </c>
      <c r="L21" s="36">
        <f t="shared" si="1"/>
        <v>0</v>
      </c>
      <c r="M21" s="95"/>
    </row>
    <row r="22" spans="2:13" s="2" customFormat="1" ht="13">
      <c r="B22" s="1" t="s">
        <v>21</v>
      </c>
      <c r="C22" s="7">
        <v>0</v>
      </c>
      <c r="D22" s="36">
        <v>0</v>
      </c>
      <c r="E22" s="7">
        <v>0</v>
      </c>
      <c r="F22" s="36">
        <f t="shared" si="0"/>
        <v>0</v>
      </c>
      <c r="H22" s="1" t="s">
        <v>21</v>
      </c>
      <c r="I22" s="7">
        <v>0</v>
      </c>
      <c r="J22" s="60"/>
      <c r="K22" s="7">
        <v>0</v>
      </c>
      <c r="L22" s="36">
        <f t="shared" si="1"/>
        <v>0</v>
      </c>
      <c r="M22" s="95"/>
    </row>
    <row r="23" spans="2:13" s="2" customFormat="1" ht="13">
      <c r="B23" s="1" t="s">
        <v>7</v>
      </c>
      <c r="C23" s="7">
        <v>46.478873239436609</v>
      </c>
      <c r="D23" s="36">
        <v>0.46478873239436608</v>
      </c>
      <c r="E23" s="7">
        <v>0.86818091648482443</v>
      </c>
      <c r="F23" s="36">
        <f t="shared" si="0"/>
        <v>0.99790909940784422</v>
      </c>
      <c r="H23" s="1" t="s">
        <v>7</v>
      </c>
      <c r="I23" s="7">
        <v>46.478873239436609</v>
      </c>
      <c r="J23" s="60"/>
      <c r="K23" s="7">
        <v>0.86818091648482443</v>
      </c>
      <c r="L23" s="36">
        <f t="shared" si="1"/>
        <v>0.99790909940784422</v>
      </c>
      <c r="M23" s="95"/>
    </row>
    <row r="24" spans="2:13" s="2" customFormat="1" ht="13">
      <c r="B24" s="1" t="s">
        <v>9</v>
      </c>
      <c r="C24" s="7">
        <v>96.153846153846146</v>
      </c>
      <c r="D24" s="37">
        <v>0.96153846153846145</v>
      </c>
      <c r="E24" s="7">
        <v>0.52071005917159763</v>
      </c>
      <c r="F24" s="36">
        <f t="shared" si="0"/>
        <v>0.59851730939264092</v>
      </c>
      <c r="H24" s="1" t="s">
        <v>9</v>
      </c>
      <c r="I24" s="7">
        <v>96.153846153846146</v>
      </c>
      <c r="J24" s="60"/>
      <c r="K24" s="7">
        <v>0.52071005917159763</v>
      </c>
      <c r="L24" s="36">
        <f t="shared" si="1"/>
        <v>0.59851730939264092</v>
      </c>
      <c r="M24" s="95"/>
    </row>
    <row r="25" spans="2:13" s="2" customFormat="1" ht="13">
      <c r="B25" s="1" t="s">
        <v>19</v>
      </c>
      <c r="C25" s="7">
        <v>0</v>
      </c>
      <c r="D25" s="36">
        <v>0</v>
      </c>
      <c r="E25" s="7">
        <v>0</v>
      </c>
      <c r="F25" s="36">
        <f t="shared" si="0"/>
        <v>0</v>
      </c>
      <c r="H25" s="1" t="s">
        <v>19</v>
      </c>
      <c r="I25" s="7">
        <v>0</v>
      </c>
      <c r="J25" s="60"/>
      <c r="K25" s="7">
        <v>0</v>
      </c>
      <c r="L25" s="36">
        <f t="shared" si="1"/>
        <v>0</v>
      </c>
      <c r="M25" s="95"/>
    </row>
    <row r="26" spans="2:13" s="2" customFormat="1" ht="13">
      <c r="B26" s="1" t="s">
        <v>5</v>
      </c>
      <c r="C26" s="7">
        <v>47.018739352640551</v>
      </c>
      <c r="D26" s="36">
        <v>0.47018739352640554</v>
      </c>
      <c r="E26" s="7">
        <v>0.83090469543110368</v>
      </c>
      <c r="F26" s="36">
        <f t="shared" si="0"/>
        <v>0.95506286831161347</v>
      </c>
      <c r="H26" s="1" t="s">
        <v>5</v>
      </c>
      <c r="I26" s="7">
        <v>47.018739352640551</v>
      </c>
      <c r="J26" s="60"/>
      <c r="K26" s="7">
        <v>0.83090469543110368</v>
      </c>
      <c r="L26" s="36">
        <f t="shared" si="1"/>
        <v>0.95506286831161347</v>
      </c>
      <c r="M26" s="95"/>
    </row>
    <row r="27" spans="2:13" s="2" customFormat="1" ht="14" thickBot="1">
      <c r="B27" s="11" t="s">
        <v>11</v>
      </c>
      <c r="C27" s="12">
        <v>73.571428571428584</v>
      </c>
      <c r="D27" s="38">
        <v>0.73571428571428588</v>
      </c>
      <c r="E27" s="12">
        <v>0.58153061224489799</v>
      </c>
      <c r="F27" s="38">
        <f t="shared" si="0"/>
        <v>0.66842599108608969</v>
      </c>
      <c r="H27" s="1" t="s">
        <v>11</v>
      </c>
      <c r="I27" s="7">
        <v>73.571428571428584</v>
      </c>
      <c r="J27" s="61"/>
      <c r="K27" s="12">
        <v>0.58153061224489799</v>
      </c>
      <c r="L27" s="38">
        <f t="shared" si="1"/>
        <v>0.66842599108608969</v>
      </c>
      <c r="M27" s="95"/>
    </row>
    <row r="28" spans="2:13" ht="16" thickBot="1">
      <c r="H28" s="59" t="s">
        <v>89</v>
      </c>
      <c r="I28" s="72" t="s">
        <v>182</v>
      </c>
    </row>
    <row r="29" spans="2:13">
      <c r="B29" s="53" t="s">
        <v>27</v>
      </c>
    </row>
    <row r="30" spans="2:13">
      <c r="B30" s="53" t="s">
        <v>27</v>
      </c>
    </row>
    <row r="31" spans="2:13">
      <c r="B31" s="90" t="s">
        <v>155</v>
      </c>
    </row>
    <row r="33" spans="2:7">
      <c r="B33" t="s">
        <v>88</v>
      </c>
    </row>
    <row r="34" spans="2:7">
      <c r="B34" t="s">
        <v>158</v>
      </c>
    </row>
    <row r="35" spans="2:7">
      <c r="B35" t="s">
        <v>161</v>
      </c>
    </row>
    <row r="36" spans="2:7">
      <c r="B36" t="s">
        <v>90</v>
      </c>
    </row>
    <row r="37" spans="2:7">
      <c r="B37" t="s">
        <v>162</v>
      </c>
    </row>
    <row r="38" spans="2:7">
      <c r="B38" t="s">
        <v>122</v>
      </c>
    </row>
    <row r="39" spans="2:7">
      <c r="B39" s="13" t="s">
        <v>163</v>
      </c>
      <c r="C39" s="13"/>
      <c r="D39" s="13"/>
      <c r="E39" s="13"/>
      <c r="F39" s="13"/>
      <c r="G39" s="13"/>
    </row>
    <row r="40" spans="2:7">
      <c r="B40" s="13" t="s">
        <v>164</v>
      </c>
      <c r="C40" s="13"/>
      <c r="D40" s="13"/>
      <c r="E40" s="13"/>
      <c r="F40" s="13"/>
      <c r="G40" s="13"/>
    </row>
    <row r="41" spans="2:7">
      <c r="B41" s="13" t="s">
        <v>91</v>
      </c>
      <c r="C41" s="13"/>
      <c r="D41" s="13"/>
      <c r="E41" s="13"/>
      <c r="F41" s="13"/>
      <c r="G41" s="13"/>
    </row>
    <row r="42" spans="2:7">
      <c r="B42" s="53" t="s">
        <v>27</v>
      </c>
    </row>
  </sheetData>
  <sortState ref="B3:F20">
    <sortCondition ref="B3:B20"/>
  </sortState>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41"/>
  <sheetViews>
    <sheetView showGridLines="0" topLeftCell="A6" zoomScale="120" zoomScaleNormal="120" zoomScalePageLayoutView="120" workbookViewId="0">
      <selection activeCell="J12" sqref="J12"/>
    </sheetView>
  </sheetViews>
  <sheetFormatPr baseColWidth="10" defaultRowHeight="15" x14ac:dyDescent="0"/>
  <cols>
    <col min="2" max="2" width="16.5" bestFit="1" customWidth="1"/>
    <col min="5" max="5" width="11.6640625" customWidth="1"/>
  </cols>
  <sheetData>
    <row r="1" spans="2:11">
      <c r="B1" s="53" t="s">
        <v>27</v>
      </c>
    </row>
    <row r="2" spans="2:11">
      <c r="B2" t="s">
        <v>99</v>
      </c>
    </row>
    <row r="3" spans="2:11">
      <c r="B3" s="53" t="s">
        <v>27</v>
      </c>
    </row>
    <row r="4" spans="2:11">
      <c r="B4" s="64" t="s">
        <v>160</v>
      </c>
    </row>
    <row r="5" spans="2:11">
      <c r="B5" s="53"/>
    </row>
    <row r="6" spans="2:11">
      <c r="B6" s="53" t="s">
        <v>165</v>
      </c>
    </row>
    <row r="7" spans="2:11">
      <c r="B7" s="53" t="s">
        <v>167</v>
      </c>
    </row>
    <row r="8" spans="2:11">
      <c r="B8" s="53" t="s">
        <v>168</v>
      </c>
    </row>
    <row r="9" spans="2:11">
      <c r="B9" s="53" t="s">
        <v>169</v>
      </c>
    </row>
    <row r="10" spans="2:11">
      <c r="B10" s="9"/>
      <c r="C10" s="9"/>
      <c r="D10" s="9"/>
      <c r="E10" s="9"/>
    </row>
    <row r="11" spans="2:11" s="2" customFormat="1" ht="95" customHeight="1" thickBot="1">
      <c r="B11" s="10" t="s">
        <v>0</v>
      </c>
      <c r="C11" s="21" t="s">
        <v>26</v>
      </c>
      <c r="D11" s="21" t="s">
        <v>35</v>
      </c>
      <c r="E11" s="21" t="s">
        <v>36</v>
      </c>
      <c r="G11" s="10" t="s">
        <v>0</v>
      </c>
      <c r="H11" s="21" t="s">
        <v>26</v>
      </c>
      <c r="I11" s="21" t="s">
        <v>35</v>
      </c>
      <c r="J11" s="67" t="s">
        <v>36</v>
      </c>
    </row>
    <row r="12" spans="2:11" s="2" customFormat="1" ht="13" thickBot="1">
      <c r="B12" s="1" t="s">
        <v>8</v>
      </c>
      <c r="C12" s="7">
        <v>2</v>
      </c>
      <c r="D12" s="7">
        <f t="shared" ref="D12:D29" si="0">C12/89.88</f>
        <v>2.2251891410769917E-2</v>
      </c>
      <c r="E12" s="7">
        <f t="shared" ref="E12:E29" si="1">1-D12</f>
        <v>0.97774810858923011</v>
      </c>
      <c r="G12" s="1" t="s">
        <v>8</v>
      </c>
      <c r="H12" s="7">
        <v>2</v>
      </c>
      <c r="I12" s="7">
        <f t="shared" ref="I12:I29" si="2">H12/89.88</f>
        <v>2.2251891410769917E-2</v>
      </c>
      <c r="J12" s="68"/>
      <c r="K12" s="95"/>
    </row>
    <row r="13" spans="2:11" s="2" customFormat="1" ht="12">
      <c r="B13" s="1" t="s">
        <v>4</v>
      </c>
      <c r="C13" s="7">
        <v>2.6</v>
      </c>
      <c r="D13" s="7">
        <f t="shared" si="0"/>
        <v>2.8927458834000892E-2</v>
      </c>
      <c r="E13" s="7">
        <f t="shared" si="1"/>
        <v>0.97107254116599906</v>
      </c>
      <c r="G13" s="1" t="s">
        <v>4</v>
      </c>
      <c r="H13" s="7">
        <v>2.6</v>
      </c>
      <c r="I13" s="7">
        <f t="shared" si="2"/>
        <v>2.8927458834000892E-2</v>
      </c>
      <c r="J13" s="22"/>
      <c r="K13" s="95"/>
    </row>
    <row r="14" spans="2:11" s="2" customFormat="1" ht="12">
      <c r="B14" s="1" t="s">
        <v>17</v>
      </c>
      <c r="C14" s="7">
        <v>1.4</v>
      </c>
      <c r="D14" s="7">
        <f t="shared" si="0"/>
        <v>1.5576323987538941E-2</v>
      </c>
      <c r="E14" s="7">
        <f t="shared" si="1"/>
        <v>0.98442367601246106</v>
      </c>
      <c r="G14" s="1" t="s">
        <v>17</v>
      </c>
      <c r="H14" s="7">
        <v>1.4</v>
      </c>
      <c r="I14" s="7">
        <f t="shared" si="2"/>
        <v>1.5576323987538941E-2</v>
      </c>
      <c r="J14" s="22"/>
      <c r="K14" s="95"/>
    </row>
    <row r="15" spans="2:11" s="2" customFormat="1" ht="12">
      <c r="B15" s="1" t="s">
        <v>12</v>
      </c>
      <c r="C15" s="7">
        <v>16.899999999999999</v>
      </c>
      <c r="D15" s="7">
        <f t="shared" si="0"/>
        <v>0.18802848242100578</v>
      </c>
      <c r="E15" s="7">
        <f t="shared" si="1"/>
        <v>0.81197151757899422</v>
      </c>
      <c r="G15" s="1" t="s">
        <v>12</v>
      </c>
      <c r="H15" s="7">
        <v>16.899999999999999</v>
      </c>
      <c r="I15" s="7">
        <f t="shared" si="2"/>
        <v>0.18802848242100578</v>
      </c>
      <c r="J15" s="22"/>
      <c r="K15" s="95"/>
    </row>
    <row r="16" spans="2:11" s="2" customFormat="1" ht="12">
      <c r="B16" s="1" t="s">
        <v>10</v>
      </c>
      <c r="C16" s="7">
        <v>22</v>
      </c>
      <c r="D16" s="7">
        <f t="shared" si="0"/>
        <v>0.24477080551846908</v>
      </c>
      <c r="E16" s="7">
        <f t="shared" si="1"/>
        <v>0.75522919448153092</v>
      </c>
      <c r="G16" s="1" t="s">
        <v>10</v>
      </c>
      <c r="H16" s="7">
        <v>22</v>
      </c>
      <c r="I16" s="7">
        <f t="shared" si="2"/>
        <v>0.24477080551846908</v>
      </c>
      <c r="J16" s="22"/>
      <c r="K16" s="95"/>
    </row>
    <row r="17" spans="2:11" s="8" customFormat="1" ht="12">
      <c r="B17" s="53" t="s">
        <v>18</v>
      </c>
      <c r="C17" s="63">
        <v>31.42</v>
      </c>
      <c r="D17" s="63">
        <f t="shared" si="0"/>
        <v>0.34957721406319542</v>
      </c>
      <c r="E17" s="63">
        <f t="shared" si="1"/>
        <v>0.65042278593680458</v>
      </c>
      <c r="G17" s="53" t="s">
        <v>18</v>
      </c>
      <c r="H17" s="63">
        <v>31.42</v>
      </c>
      <c r="I17" s="63">
        <f t="shared" si="2"/>
        <v>0.34957721406319542</v>
      </c>
      <c r="J17" s="22"/>
      <c r="K17" s="95"/>
    </row>
    <row r="18" spans="2:11" s="8" customFormat="1" ht="12">
      <c r="B18" s="53" t="s">
        <v>16</v>
      </c>
      <c r="C18" s="63">
        <v>19.38</v>
      </c>
      <c r="D18" s="63">
        <f t="shared" si="0"/>
        <v>0.21562082777036048</v>
      </c>
      <c r="E18" s="63">
        <f t="shared" si="1"/>
        <v>0.78437917222963949</v>
      </c>
      <c r="G18" s="53" t="s">
        <v>16</v>
      </c>
      <c r="H18" s="63">
        <v>19.38</v>
      </c>
      <c r="I18" s="63">
        <f t="shared" si="2"/>
        <v>0.21562082777036048</v>
      </c>
      <c r="J18" s="22"/>
      <c r="K18" s="95"/>
    </row>
    <row r="19" spans="2:11" s="8" customFormat="1" ht="12">
      <c r="B19" s="53" t="s">
        <v>15</v>
      </c>
      <c r="C19" s="63">
        <v>0.1</v>
      </c>
      <c r="D19" s="63">
        <f t="shared" si="0"/>
        <v>1.112594570538496E-3</v>
      </c>
      <c r="E19" s="63">
        <f t="shared" si="1"/>
        <v>0.99888740542946153</v>
      </c>
      <c r="G19" s="53" t="s">
        <v>15</v>
      </c>
      <c r="H19" s="63">
        <v>0.1</v>
      </c>
      <c r="I19" s="63">
        <f t="shared" si="2"/>
        <v>1.112594570538496E-3</v>
      </c>
      <c r="J19" s="22"/>
      <c r="K19" s="95"/>
    </row>
    <row r="20" spans="2:11" s="8" customFormat="1" ht="12">
      <c r="B20" s="53" t="s">
        <v>13</v>
      </c>
      <c r="C20" s="63">
        <v>6.4</v>
      </c>
      <c r="D20" s="63">
        <f t="shared" si="0"/>
        <v>7.1206052514463741E-2</v>
      </c>
      <c r="E20" s="63">
        <f t="shared" si="1"/>
        <v>0.92879394748553623</v>
      </c>
      <c r="G20" s="53" t="s">
        <v>13</v>
      </c>
      <c r="H20" s="63">
        <v>6.4</v>
      </c>
      <c r="I20" s="63">
        <f t="shared" si="2"/>
        <v>7.1206052514463741E-2</v>
      </c>
      <c r="J20" s="22"/>
      <c r="K20" s="95"/>
    </row>
    <row r="21" spans="2:11" s="8" customFormat="1" ht="12">
      <c r="B21" s="53" t="s">
        <v>14</v>
      </c>
      <c r="C21" s="63">
        <v>76.3</v>
      </c>
      <c r="D21" s="63">
        <f t="shared" si="0"/>
        <v>0.84890965732087231</v>
      </c>
      <c r="E21" s="63">
        <f t="shared" si="1"/>
        <v>0.15109034267912769</v>
      </c>
      <c r="G21" s="53" t="s">
        <v>14</v>
      </c>
      <c r="H21" s="63">
        <v>76.3</v>
      </c>
      <c r="I21" s="63">
        <f t="shared" si="2"/>
        <v>0.84890965732087231</v>
      </c>
      <c r="J21" s="22"/>
      <c r="K21" s="95"/>
    </row>
    <row r="22" spans="2:11" s="8" customFormat="1" ht="12">
      <c r="B22" s="53" t="s">
        <v>6</v>
      </c>
      <c r="C22" s="63">
        <v>8.4600000000000009</v>
      </c>
      <c r="D22" s="63">
        <f t="shared" si="0"/>
        <v>9.4125500667556761E-2</v>
      </c>
      <c r="E22" s="63">
        <f t="shared" si="1"/>
        <v>0.90587449933244324</v>
      </c>
      <c r="G22" s="53" t="s">
        <v>6</v>
      </c>
      <c r="H22" s="63">
        <v>8.4600000000000009</v>
      </c>
      <c r="I22" s="63">
        <f t="shared" si="2"/>
        <v>9.4125500667556761E-2</v>
      </c>
      <c r="J22" s="22"/>
      <c r="K22" s="95"/>
    </row>
    <row r="23" spans="2:11" s="8" customFormat="1" ht="12">
      <c r="B23" s="53" t="s">
        <v>20</v>
      </c>
      <c r="C23" s="63">
        <v>11.8</v>
      </c>
      <c r="D23" s="63">
        <f t="shared" si="0"/>
        <v>0.13128615932354251</v>
      </c>
      <c r="E23" s="63">
        <f t="shared" si="1"/>
        <v>0.86871384067645752</v>
      </c>
      <c r="G23" s="53" t="s">
        <v>20</v>
      </c>
      <c r="H23" s="63">
        <v>11.8</v>
      </c>
      <c r="I23" s="63">
        <f t="shared" si="2"/>
        <v>0.13128615932354251</v>
      </c>
      <c r="J23" s="22"/>
      <c r="K23" s="95"/>
    </row>
    <row r="24" spans="2:11" s="8" customFormat="1" ht="12">
      <c r="B24" s="65" t="s">
        <v>21</v>
      </c>
      <c r="C24" s="89">
        <v>89.88</v>
      </c>
      <c r="D24" s="89">
        <f t="shared" si="0"/>
        <v>1</v>
      </c>
      <c r="E24" s="89">
        <f t="shared" si="1"/>
        <v>0</v>
      </c>
      <c r="G24" s="53" t="s">
        <v>21</v>
      </c>
      <c r="H24" s="63">
        <v>89.88</v>
      </c>
      <c r="I24" s="63">
        <f t="shared" si="2"/>
        <v>1</v>
      </c>
      <c r="J24" s="22"/>
      <c r="K24" s="95"/>
    </row>
    <row r="25" spans="2:11" s="8" customFormat="1" ht="12">
      <c r="B25" s="53" t="s">
        <v>7</v>
      </c>
      <c r="C25" s="63">
        <v>0.32</v>
      </c>
      <c r="D25" s="63">
        <f t="shared" si="0"/>
        <v>3.5603026257231868E-3</v>
      </c>
      <c r="E25" s="63">
        <f t="shared" si="1"/>
        <v>0.99643969737427684</v>
      </c>
      <c r="G25" s="53" t="s">
        <v>7</v>
      </c>
      <c r="H25" s="63">
        <v>0.32</v>
      </c>
      <c r="I25" s="63">
        <f t="shared" si="2"/>
        <v>3.5603026257231868E-3</v>
      </c>
      <c r="J25" s="22"/>
      <c r="K25" s="95"/>
    </row>
    <row r="26" spans="2:11" s="8" customFormat="1" ht="12">
      <c r="B26" s="53" t="s">
        <v>9</v>
      </c>
      <c r="C26" s="63">
        <v>10.24</v>
      </c>
      <c r="D26" s="63">
        <f t="shared" si="0"/>
        <v>0.11392968402314198</v>
      </c>
      <c r="E26" s="63">
        <f t="shared" si="1"/>
        <v>0.88607031597685804</v>
      </c>
      <c r="G26" s="53" t="s">
        <v>9</v>
      </c>
      <c r="H26" s="63">
        <v>10.24</v>
      </c>
      <c r="I26" s="63">
        <f t="shared" si="2"/>
        <v>0.11392968402314198</v>
      </c>
      <c r="J26" s="22"/>
      <c r="K26" s="95"/>
    </row>
    <row r="27" spans="2:11" s="8" customFormat="1" ht="12">
      <c r="B27" s="53" t="s">
        <v>19</v>
      </c>
      <c r="C27" s="63">
        <v>22.02</v>
      </c>
      <c r="D27" s="63">
        <f t="shared" si="0"/>
        <v>0.24499332443257676</v>
      </c>
      <c r="E27" s="63">
        <f t="shared" si="1"/>
        <v>0.75500667556742318</v>
      </c>
      <c r="G27" s="53" t="s">
        <v>19</v>
      </c>
      <c r="H27" s="63">
        <v>22.02</v>
      </c>
      <c r="I27" s="63">
        <f t="shared" si="2"/>
        <v>0.24499332443257676</v>
      </c>
      <c r="J27" s="22"/>
      <c r="K27" s="95"/>
    </row>
    <row r="28" spans="2:11" s="8" customFormat="1" ht="12">
      <c r="B28" s="53" t="s">
        <v>5</v>
      </c>
      <c r="C28" s="63">
        <v>0.1</v>
      </c>
      <c r="D28" s="63">
        <f t="shared" si="0"/>
        <v>1.112594570538496E-3</v>
      </c>
      <c r="E28" s="63">
        <f t="shared" si="1"/>
        <v>0.99888740542946153</v>
      </c>
      <c r="G28" s="53" t="s">
        <v>5</v>
      </c>
      <c r="H28" s="63">
        <v>0.1</v>
      </c>
      <c r="I28" s="63">
        <f t="shared" si="2"/>
        <v>1.112594570538496E-3</v>
      </c>
      <c r="J28" s="22"/>
      <c r="K28" s="95"/>
    </row>
    <row r="29" spans="2:11" s="2" customFormat="1" ht="12">
      <c r="B29" s="11" t="s">
        <v>11</v>
      </c>
      <c r="C29" s="12">
        <v>1.1399999999999999</v>
      </c>
      <c r="D29" s="12">
        <f t="shared" si="0"/>
        <v>1.2683578104138851E-2</v>
      </c>
      <c r="E29" s="12">
        <f t="shared" si="1"/>
        <v>0.98731642189586111</v>
      </c>
      <c r="G29" s="11" t="s">
        <v>11</v>
      </c>
      <c r="H29" s="12">
        <v>1.1399999999999999</v>
      </c>
      <c r="I29" s="12">
        <f t="shared" si="2"/>
        <v>1.2683578104138851E-2</v>
      </c>
      <c r="J29" s="66"/>
      <c r="K29" s="95"/>
    </row>
    <row r="31" spans="2:11">
      <c r="B31" s="90" t="s">
        <v>27</v>
      </c>
    </row>
    <row r="32" spans="2:11">
      <c r="B32" s="90"/>
    </row>
    <row r="33" spans="2:2">
      <c r="B33" s="85" t="s">
        <v>92</v>
      </c>
    </row>
    <row r="34" spans="2:2">
      <c r="B34" s="85" t="s">
        <v>93</v>
      </c>
    </row>
    <row r="35" spans="2:2">
      <c r="B35" s="85" t="s">
        <v>94</v>
      </c>
    </row>
    <row r="36" spans="2:2">
      <c r="B36" s="85" t="s">
        <v>95</v>
      </c>
    </row>
    <row r="37" spans="2:2">
      <c r="B37" s="85" t="s">
        <v>96</v>
      </c>
    </row>
    <row r="38" spans="2:2">
      <c r="B38" s="85" t="s">
        <v>97</v>
      </c>
    </row>
    <row r="39" spans="2:2">
      <c r="B39" s="85" t="s">
        <v>98</v>
      </c>
    </row>
    <row r="40" spans="2:2">
      <c r="B40" s="85" t="s">
        <v>170</v>
      </c>
    </row>
    <row r="41" spans="2:2">
      <c r="B41" s="85" t="s">
        <v>171</v>
      </c>
    </row>
  </sheetData>
  <sortState ref="B3:E20">
    <sortCondition ref="B3:B20"/>
  </sortState>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38"/>
  <sheetViews>
    <sheetView showGridLines="0" topLeftCell="A9" zoomScale="120" zoomScaleNormal="120" zoomScalePageLayoutView="120" workbookViewId="0">
      <selection activeCell="B5" sqref="B5"/>
    </sheetView>
  </sheetViews>
  <sheetFormatPr baseColWidth="10" defaultRowHeight="15" x14ac:dyDescent="0"/>
  <cols>
    <col min="2" max="2" width="16.5" bestFit="1" customWidth="1"/>
    <col min="3" max="3" width="8.5" bestFit="1" customWidth="1"/>
    <col min="4" max="4" width="9.33203125" bestFit="1" customWidth="1"/>
    <col min="5" max="5" width="9" bestFit="1" customWidth="1"/>
    <col min="6" max="6" width="10.6640625" bestFit="1" customWidth="1"/>
    <col min="7" max="7" width="8.5" bestFit="1" customWidth="1"/>
    <col min="8" max="8" width="10.1640625" bestFit="1" customWidth="1"/>
    <col min="9" max="9" width="7.83203125" bestFit="1" customWidth="1"/>
    <col min="10" max="10" width="9.6640625" bestFit="1" customWidth="1"/>
  </cols>
  <sheetData>
    <row r="2" spans="2:11">
      <c r="B2" t="s">
        <v>100</v>
      </c>
    </row>
    <row r="4" spans="2:11">
      <c r="B4" s="90" t="s">
        <v>159</v>
      </c>
    </row>
    <row r="6" spans="2:11">
      <c r="B6" t="s">
        <v>172</v>
      </c>
    </row>
    <row r="7" spans="2:11">
      <c r="B7" t="s">
        <v>173</v>
      </c>
    </row>
    <row r="8" spans="2:11">
      <c r="B8" t="s">
        <v>174</v>
      </c>
    </row>
    <row r="10" spans="2:11">
      <c r="B10" s="9"/>
      <c r="C10" s="9"/>
      <c r="D10" s="9"/>
      <c r="E10" s="9"/>
      <c r="F10" s="9"/>
      <c r="G10" s="9"/>
      <c r="H10" s="9"/>
      <c r="I10" s="9"/>
      <c r="J10" s="9"/>
    </row>
    <row r="11" spans="2:11" s="18" customFormat="1" ht="101" customHeight="1" thickBot="1">
      <c r="B11" s="19" t="s">
        <v>0</v>
      </c>
      <c r="C11" s="16" t="s">
        <v>22</v>
      </c>
      <c r="D11" s="16" t="s">
        <v>23</v>
      </c>
      <c r="E11" s="16" t="s">
        <v>1</v>
      </c>
      <c r="F11" s="16" t="s">
        <v>24</v>
      </c>
      <c r="G11" s="16" t="s">
        <v>25</v>
      </c>
      <c r="H11" s="16" t="s">
        <v>26</v>
      </c>
      <c r="I11" s="16" t="s">
        <v>2</v>
      </c>
      <c r="J11" s="62" t="s">
        <v>3</v>
      </c>
    </row>
    <row r="12" spans="2:11" s="3" customFormat="1" ht="14" thickBot="1">
      <c r="B12" s="1" t="s">
        <v>8</v>
      </c>
      <c r="C12" s="4">
        <v>0.969387755102041</v>
      </c>
      <c r="D12" s="4">
        <v>0.93916666666666671</v>
      </c>
      <c r="E12" s="4">
        <v>0.55077625701934518</v>
      </c>
      <c r="F12" s="4">
        <v>9.632750507173872E-2</v>
      </c>
      <c r="G12" s="4">
        <v>1</v>
      </c>
      <c r="H12" s="4">
        <v>0.97774810858923011</v>
      </c>
      <c r="I12" s="4">
        <v>0.12441156691324816</v>
      </c>
      <c r="J12" s="70">
        <f>AVERAGE(C12:I12)</f>
        <v>0.66540255133746717</v>
      </c>
      <c r="K12" s="69" t="s">
        <v>27</v>
      </c>
    </row>
    <row r="13" spans="2:11" s="3" customFormat="1" ht="13">
      <c r="B13" s="1" t="s">
        <v>4</v>
      </c>
      <c r="C13" s="4">
        <v>0.74175824175824179</v>
      </c>
      <c r="D13" s="4">
        <v>0.85694444444444451</v>
      </c>
      <c r="E13" s="4">
        <v>0.89298727040295811</v>
      </c>
      <c r="F13" s="4">
        <v>0.60323025911969885</v>
      </c>
      <c r="G13" s="4">
        <v>1</v>
      </c>
      <c r="H13" s="4">
        <v>0.97107254116599906</v>
      </c>
      <c r="I13" s="4">
        <v>0.48352387357094828</v>
      </c>
      <c r="J13" s="36"/>
    </row>
    <row r="14" spans="2:11" s="3" customFormat="1" ht="13">
      <c r="B14" s="1" t="s">
        <v>17</v>
      </c>
      <c r="C14" s="4">
        <v>0</v>
      </c>
      <c r="D14" s="4">
        <v>0.76055555555555554</v>
      </c>
      <c r="E14" s="4">
        <v>0</v>
      </c>
      <c r="F14" s="4">
        <v>9.9360276198212829E-3</v>
      </c>
      <c r="G14" s="4">
        <v>1</v>
      </c>
      <c r="H14" s="4">
        <v>0.98442367601246106</v>
      </c>
      <c r="I14" s="4">
        <v>0.48352387357094817</v>
      </c>
      <c r="J14" s="36"/>
    </row>
    <row r="15" spans="2:11" s="3" customFormat="1" ht="13">
      <c r="B15" s="1" t="s">
        <v>12</v>
      </c>
      <c r="C15" s="4">
        <v>0.5089058524173028</v>
      </c>
      <c r="D15" s="4">
        <v>0.76055555555555554</v>
      </c>
      <c r="E15" s="4">
        <v>0.79678126090500578</v>
      </c>
      <c r="F15" s="4">
        <v>0.18023693077650765</v>
      </c>
      <c r="G15" s="4">
        <v>1</v>
      </c>
      <c r="H15" s="4">
        <v>0.81197151757899422</v>
      </c>
      <c r="I15" s="4">
        <v>5.5144586415601889E-2</v>
      </c>
      <c r="J15" s="36"/>
    </row>
    <row r="16" spans="2:11" s="3" customFormat="1" ht="13">
      <c r="B16" s="1" t="s">
        <v>10</v>
      </c>
      <c r="C16" s="4">
        <v>0.73571428571428588</v>
      </c>
      <c r="D16" s="4">
        <v>0.76055555555555554</v>
      </c>
      <c r="E16" s="4">
        <v>0.64420646965939443</v>
      </c>
      <c r="F16" s="4">
        <v>6.7654139607338362E-2</v>
      </c>
      <c r="G16" s="4">
        <v>1</v>
      </c>
      <c r="H16" s="4">
        <v>0.98731642189586111</v>
      </c>
      <c r="I16" s="4">
        <v>0.25790181573638199</v>
      </c>
      <c r="J16" s="36"/>
    </row>
    <row r="17" spans="2:10">
      <c r="B17" s="1" t="s">
        <v>18</v>
      </c>
      <c r="C17" s="4">
        <v>0.31587837837837845</v>
      </c>
      <c r="D17" s="4">
        <v>0.93916666666666671</v>
      </c>
      <c r="E17" s="4">
        <v>0.63671255132112536</v>
      </c>
      <c r="F17" s="4">
        <v>0.27694041000887959</v>
      </c>
      <c r="G17" s="4">
        <v>3.7593984962407401E-3</v>
      </c>
      <c r="H17" s="4">
        <v>0.65042278593680458</v>
      </c>
      <c r="I17" s="4">
        <v>0.20040349697377269</v>
      </c>
      <c r="J17" s="36"/>
    </row>
    <row r="18" spans="2:10" s="3" customFormat="1" ht="13">
      <c r="B18" s="1" t="s">
        <v>16</v>
      </c>
      <c r="C18" s="4">
        <v>0.15</v>
      </c>
      <c r="D18" s="4">
        <v>0.93805555555555564</v>
      </c>
      <c r="E18" s="4">
        <v>0.6724137931034484</v>
      </c>
      <c r="F18" s="4">
        <v>1.1439405066592018E-2</v>
      </c>
      <c r="G18" s="4">
        <v>0.84962406015037595</v>
      </c>
      <c r="H18" s="4">
        <v>0.78437917222963949</v>
      </c>
      <c r="I18" s="4">
        <v>0.13113651647612642</v>
      </c>
      <c r="J18" s="36"/>
    </row>
    <row r="19" spans="2:10" s="3" customFormat="1" ht="13">
      <c r="B19" s="1" t="s">
        <v>15</v>
      </c>
      <c r="C19" s="4">
        <v>7.7348066298342538E-2</v>
      </c>
      <c r="D19" s="4">
        <v>0.85</v>
      </c>
      <c r="E19" s="4">
        <v>0.6647938202383199</v>
      </c>
      <c r="F19" s="4">
        <v>8.3110302060687299E-2</v>
      </c>
      <c r="G19" s="4">
        <v>1</v>
      </c>
      <c r="H19" s="4">
        <v>0.99888740542946153</v>
      </c>
      <c r="I19" s="4">
        <v>6.7249495628782782E-2</v>
      </c>
      <c r="J19" s="36"/>
    </row>
    <row r="20" spans="2:10" s="3" customFormat="1" ht="13">
      <c r="B20" s="1" t="s">
        <v>13</v>
      </c>
      <c r="C20" s="4">
        <v>1</v>
      </c>
      <c r="D20" s="4">
        <v>0.91250000000000009</v>
      </c>
      <c r="E20" s="4">
        <v>0</v>
      </c>
      <c r="F20" s="4">
        <v>4.5255298231194506E-4</v>
      </c>
      <c r="G20" s="4">
        <v>1</v>
      </c>
      <c r="H20" s="4">
        <v>0.92879394748553623</v>
      </c>
      <c r="I20" s="4">
        <v>4.5057162071284462E-2</v>
      </c>
      <c r="J20" s="36"/>
    </row>
    <row r="21" spans="2:10" s="3" customFormat="1" ht="13">
      <c r="B21" s="1" t="s">
        <v>14</v>
      </c>
      <c r="C21" s="4">
        <v>0.20737327188940091</v>
      </c>
      <c r="D21" s="4">
        <v>0.93916666666666671</v>
      </c>
      <c r="E21" s="4">
        <v>0.86428413986427743</v>
      </c>
      <c r="F21" s="4">
        <v>3.7789841733795845E-3</v>
      </c>
      <c r="G21" s="4">
        <v>1</v>
      </c>
      <c r="H21" s="4">
        <v>0.15109034267912769</v>
      </c>
      <c r="I21" s="4">
        <v>0.57162071284465354</v>
      </c>
      <c r="J21" s="36"/>
    </row>
    <row r="22" spans="2:10" s="3" customFormat="1" ht="13">
      <c r="B22" s="1" t="s">
        <v>6</v>
      </c>
      <c r="C22" s="4">
        <v>0.46478873239436608</v>
      </c>
      <c r="D22" s="4">
        <v>0.86888888888888893</v>
      </c>
      <c r="E22" s="4">
        <v>0.90890018360495339</v>
      </c>
      <c r="F22" s="4">
        <v>0.56678895769434878</v>
      </c>
      <c r="G22" s="4">
        <v>1</v>
      </c>
      <c r="H22" s="4">
        <v>0.99643969737427684</v>
      </c>
      <c r="I22" s="4">
        <v>9.5494283792871573E-2</v>
      </c>
      <c r="J22" s="36" t="s">
        <v>27</v>
      </c>
    </row>
    <row r="23" spans="2:10" s="3" customFormat="1" ht="13">
      <c r="B23" s="1" t="s">
        <v>20</v>
      </c>
      <c r="C23" s="4">
        <v>0</v>
      </c>
      <c r="D23" s="4">
        <v>0.81083333333333329</v>
      </c>
      <c r="E23" s="4">
        <v>0</v>
      </c>
      <c r="F23" s="4">
        <v>2.3135431840723638E-2</v>
      </c>
      <c r="G23" s="4">
        <v>1</v>
      </c>
      <c r="H23" s="4">
        <v>0.86871384067645752</v>
      </c>
      <c r="I23" s="4">
        <v>6.7249495628782794E-4</v>
      </c>
      <c r="J23" s="36"/>
    </row>
    <row r="24" spans="2:10" s="3" customFormat="1" ht="13">
      <c r="B24" s="1" t="s">
        <v>21</v>
      </c>
      <c r="C24" s="4">
        <v>0</v>
      </c>
      <c r="D24" s="4">
        <v>0.89388888888888884</v>
      </c>
      <c r="E24" s="4">
        <v>0</v>
      </c>
      <c r="F24" s="4">
        <v>2.3752197253159341E-3</v>
      </c>
      <c r="G24" s="4">
        <v>1</v>
      </c>
      <c r="H24" s="4">
        <v>0</v>
      </c>
      <c r="I24" s="4">
        <v>0.14996637525218562</v>
      </c>
      <c r="J24" s="36"/>
    </row>
    <row r="25" spans="2:10" s="3" customFormat="1" ht="13">
      <c r="B25" s="1" t="s">
        <v>7</v>
      </c>
      <c r="C25" s="4">
        <v>0.27565084226646247</v>
      </c>
      <c r="D25" s="4">
        <v>0.76055555555555554</v>
      </c>
      <c r="E25" s="4">
        <v>0.99790909940784422</v>
      </c>
      <c r="F25" s="4">
        <v>0.62512007849987561</v>
      </c>
      <c r="G25" s="4">
        <v>0.98906356801093642</v>
      </c>
      <c r="H25" s="4">
        <v>0.90587449933244324</v>
      </c>
      <c r="I25" s="4">
        <v>0.43913920645595161</v>
      </c>
      <c r="J25" s="36"/>
    </row>
    <row r="26" spans="2:10" s="3" customFormat="1" ht="13">
      <c r="B26" s="1" t="s">
        <v>9</v>
      </c>
      <c r="C26" s="6">
        <v>0.96</v>
      </c>
      <c r="D26" s="6">
        <v>0.96861111099999997</v>
      </c>
      <c r="E26" s="6">
        <v>0.59851730939264092</v>
      </c>
      <c r="F26" s="6">
        <v>0.19892197</v>
      </c>
      <c r="G26" s="6">
        <v>1</v>
      </c>
      <c r="H26" s="6">
        <v>0.88607031599999997</v>
      </c>
      <c r="I26" s="6">
        <v>6.7249499999999995E-4</v>
      </c>
      <c r="J26" s="36"/>
    </row>
    <row r="27" spans="2:10" s="3" customFormat="1" ht="13">
      <c r="B27" s="1" t="s">
        <v>19</v>
      </c>
      <c r="C27" s="4">
        <v>0</v>
      </c>
      <c r="D27" s="4">
        <v>0.93944444444444453</v>
      </c>
      <c r="E27" s="4">
        <v>0</v>
      </c>
      <c r="F27" s="4">
        <v>3.3730979018360224E-2</v>
      </c>
      <c r="G27" s="4">
        <v>1</v>
      </c>
      <c r="H27" s="4">
        <v>0.75500667556742318</v>
      </c>
      <c r="I27" s="4">
        <v>6.5904505716207137E-2</v>
      </c>
      <c r="J27" s="36"/>
    </row>
    <row r="28" spans="2:10" s="3" customFormat="1" ht="13">
      <c r="B28" s="1" t="s">
        <v>5</v>
      </c>
      <c r="C28" s="4">
        <v>0.47018739352640554</v>
      </c>
      <c r="D28" s="4">
        <v>0.84277777777777785</v>
      </c>
      <c r="E28" s="4">
        <v>0.95506286831161347</v>
      </c>
      <c r="F28" s="4">
        <v>0.64515576075881143</v>
      </c>
      <c r="G28" s="4">
        <v>1</v>
      </c>
      <c r="H28" s="4">
        <v>0.99888740542946153</v>
      </c>
      <c r="I28" s="4">
        <v>0.29186281102891731</v>
      </c>
      <c r="J28" s="36"/>
    </row>
    <row r="29" spans="2:10" s="3" customFormat="1" ht="13">
      <c r="B29" s="11" t="s">
        <v>11</v>
      </c>
      <c r="C29" s="15">
        <v>5.9649122807017528E-2</v>
      </c>
      <c r="D29" s="15">
        <v>0.85694444444444451</v>
      </c>
      <c r="E29" s="15">
        <v>0.66842599108608969</v>
      </c>
      <c r="F29" s="15">
        <v>0.40070418016283282</v>
      </c>
      <c r="G29" s="15">
        <v>1</v>
      </c>
      <c r="H29" s="15">
        <v>0.75522919448153092</v>
      </c>
      <c r="I29" s="15">
        <v>0.52320107599193</v>
      </c>
      <c r="J29" s="38"/>
    </row>
    <row r="30" spans="2:10">
      <c r="J30" s="5" t="s">
        <v>27</v>
      </c>
    </row>
    <row r="31" spans="2:10">
      <c r="B31" s="54" t="s">
        <v>27</v>
      </c>
    </row>
    <row r="32" spans="2:10">
      <c r="B32" s="90" t="s">
        <v>155</v>
      </c>
    </row>
    <row r="33" spans="2:2">
      <c r="B33" s="53" t="s">
        <v>27</v>
      </c>
    </row>
    <row r="34" spans="2:2">
      <c r="B34" t="s">
        <v>101</v>
      </c>
    </row>
    <row r="35" spans="2:2">
      <c r="B35" t="s">
        <v>102</v>
      </c>
    </row>
    <row r="36" spans="2:2">
      <c r="B36" t="s">
        <v>103</v>
      </c>
    </row>
    <row r="37" spans="2:2">
      <c r="B37" t="s">
        <v>104</v>
      </c>
    </row>
    <row r="38" spans="2:2">
      <c r="B38" t="s">
        <v>105</v>
      </c>
    </row>
  </sheetData>
  <sortState ref="B3:J20">
    <sortCondition ref="B3:B20"/>
  </sortState>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39"/>
  <sheetViews>
    <sheetView showGridLines="0" topLeftCell="A13" zoomScale="120" zoomScaleNormal="120" zoomScalePageLayoutView="120" workbookViewId="0">
      <selection activeCell="M25" sqref="M25"/>
    </sheetView>
  </sheetViews>
  <sheetFormatPr baseColWidth="10" defaultRowHeight="15" x14ac:dyDescent="0"/>
  <cols>
    <col min="2" max="2" width="16.5" bestFit="1" customWidth="1"/>
    <col min="3" max="3" width="8.5" bestFit="1" customWidth="1"/>
    <col min="4" max="4" width="9.33203125" bestFit="1" customWidth="1"/>
    <col min="5" max="5" width="9" bestFit="1" customWidth="1"/>
    <col min="6" max="6" width="10.6640625" bestFit="1" customWidth="1"/>
    <col min="7" max="7" width="8.5" bestFit="1" customWidth="1"/>
    <col min="8" max="8" width="10.1640625" bestFit="1" customWidth="1"/>
    <col min="9" max="9" width="7.83203125" bestFit="1" customWidth="1"/>
    <col min="10" max="10" width="9.6640625" bestFit="1" customWidth="1"/>
  </cols>
  <sheetData>
    <row r="1" spans="2:11">
      <c r="B1" s="53" t="s">
        <v>27</v>
      </c>
    </row>
    <row r="2" spans="2:11">
      <c r="B2" s="53" t="s">
        <v>27</v>
      </c>
    </row>
    <row r="3" spans="2:11">
      <c r="B3" t="s">
        <v>107</v>
      </c>
    </row>
    <row r="5" spans="2:11">
      <c r="B5" s="90" t="s">
        <v>159</v>
      </c>
    </row>
    <row r="7" spans="2:11">
      <c r="B7" t="s">
        <v>108</v>
      </c>
    </row>
    <row r="8" spans="2:11">
      <c r="B8" t="s">
        <v>109</v>
      </c>
    </row>
    <row r="9" spans="2:11">
      <c r="B9" t="s">
        <v>110</v>
      </c>
    </row>
    <row r="10" spans="2:11">
      <c r="B10" t="s">
        <v>177</v>
      </c>
    </row>
    <row r="11" spans="2:11">
      <c r="B11" t="s">
        <v>113</v>
      </c>
    </row>
    <row r="12" spans="2:11">
      <c r="B12" s="9" t="s">
        <v>114</v>
      </c>
      <c r="C12" s="9"/>
      <c r="D12" s="9"/>
      <c r="E12" s="9"/>
      <c r="F12" s="9"/>
      <c r="G12" s="9"/>
      <c r="H12" s="9"/>
      <c r="I12" s="9"/>
      <c r="J12" s="9"/>
      <c r="K12" s="9"/>
    </row>
    <row r="13" spans="2:11" s="18" customFormat="1" ht="97" customHeight="1">
      <c r="B13" s="19" t="s">
        <v>0</v>
      </c>
      <c r="C13" s="16" t="s">
        <v>22</v>
      </c>
      <c r="D13" s="16" t="s">
        <v>23</v>
      </c>
      <c r="E13" s="16" t="s">
        <v>1</v>
      </c>
      <c r="F13" s="16" t="s">
        <v>24</v>
      </c>
      <c r="G13" s="16" t="s">
        <v>25</v>
      </c>
      <c r="H13" s="16" t="s">
        <v>26</v>
      </c>
      <c r="I13" s="16" t="s">
        <v>2</v>
      </c>
      <c r="J13" s="17" t="s">
        <v>3</v>
      </c>
      <c r="K13" s="39" t="s">
        <v>37</v>
      </c>
    </row>
    <row r="14" spans="2:11" s="3" customFormat="1" ht="13">
      <c r="B14" s="1" t="s">
        <v>8</v>
      </c>
      <c r="C14" s="4">
        <v>0.969387755102041</v>
      </c>
      <c r="D14" s="4">
        <v>0.93916666666666671</v>
      </c>
      <c r="E14" s="4">
        <v>0.55077625701934518</v>
      </c>
      <c r="F14" s="4">
        <v>9.632750507173872E-2</v>
      </c>
      <c r="G14" s="4">
        <v>1</v>
      </c>
      <c r="H14" s="4">
        <v>0.97774810858923011</v>
      </c>
      <c r="I14" s="4">
        <v>0.12441156691324816</v>
      </c>
      <c r="J14" s="36">
        <f t="shared" ref="J14:J31" si="0">AVERAGE(C14:I14)</f>
        <v>0.66540255133746717</v>
      </c>
      <c r="K14" s="40"/>
    </row>
    <row r="15" spans="2:11" s="3" customFormat="1" ht="13">
      <c r="B15" s="1" t="s">
        <v>4</v>
      </c>
      <c r="C15" s="4">
        <v>0.74175824175824179</v>
      </c>
      <c r="D15" s="4">
        <v>0.85694444444444451</v>
      </c>
      <c r="E15" s="4">
        <v>0.89298727040295811</v>
      </c>
      <c r="F15" s="4">
        <v>0.60323025911969885</v>
      </c>
      <c r="G15" s="4">
        <v>1</v>
      </c>
      <c r="H15" s="4">
        <v>0.97107254116599906</v>
      </c>
      <c r="I15" s="4">
        <v>0.48352387357094828</v>
      </c>
      <c r="J15" s="36">
        <f t="shared" si="0"/>
        <v>0.79278809006604145</v>
      </c>
      <c r="K15" s="40"/>
    </row>
    <row r="16" spans="2:11" s="3" customFormat="1" ht="13">
      <c r="B16" s="1" t="s">
        <v>17</v>
      </c>
      <c r="C16" s="4">
        <v>0</v>
      </c>
      <c r="D16" s="4">
        <v>0.76055555555555554</v>
      </c>
      <c r="E16" s="4">
        <v>0</v>
      </c>
      <c r="F16" s="4">
        <v>9.9360276198212829E-3</v>
      </c>
      <c r="G16" s="4">
        <v>1</v>
      </c>
      <c r="H16" s="4">
        <v>0.98442367601246106</v>
      </c>
      <c r="I16" s="4">
        <v>0.48352387357094817</v>
      </c>
      <c r="J16" s="36">
        <f t="shared" si="0"/>
        <v>0.46263416182268369</v>
      </c>
      <c r="K16" s="40"/>
    </row>
    <row r="17" spans="2:11" s="3" customFormat="1" ht="13">
      <c r="B17" s="1" t="s">
        <v>12</v>
      </c>
      <c r="C17" s="4">
        <v>0.5089058524173028</v>
      </c>
      <c r="D17" s="4">
        <v>0.76055555555555554</v>
      </c>
      <c r="E17" s="4">
        <v>0.79678126090500578</v>
      </c>
      <c r="F17" s="4">
        <v>0.18023693077650765</v>
      </c>
      <c r="G17" s="4">
        <v>1</v>
      </c>
      <c r="H17" s="4">
        <v>0.81197151757899422</v>
      </c>
      <c r="I17" s="4">
        <v>5.5144586415601889E-2</v>
      </c>
      <c r="J17" s="36">
        <f t="shared" si="0"/>
        <v>0.58765652909270971</v>
      </c>
      <c r="K17" s="40"/>
    </row>
    <row r="18" spans="2:11" s="3" customFormat="1" ht="13">
      <c r="B18" s="1" t="s">
        <v>10</v>
      </c>
      <c r="C18" s="4">
        <v>0.73571428571428588</v>
      </c>
      <c r="D18" s="4">
        <v>0.76055555555555554</v>
      </c>
      <c r="E18" s="4">
        <v>0.64420646965939443</v>
      </c>
      <c r="F18" s="4">
        <v>6.7654139607338362E-2</v>
      </c>
      <c r="G18" s="4">
        <v>1</v>
      </c>
      <c r="H18" s="4">
        <v>0.98731642189586111</v>
      </c>
      <c r="I18" s="4">
        <v>0.25790181573638199</v>
      </c>
      <c r="J18" s="36">
        <f t="shared" si="0"/>
        <v>0.63619266973840249</v>
      </c>
      <c r="K18" s="40"/>
    </row>
    <row r="19" spans="2:11">
      <c r="B19" s="1" t="s">
        <v>18</v>
      </c>
      <c r="C19" s="4">
        <v>0.31587837837837845</v>
      </c>
      <c r="D19" s="4">
        <v>0.93916666666666671</v>
      </c>
      <c r="E19" s="4">
        <v>0.63671255132112536</v>
      </c>
      <c r="F19" s="4">
        <v>0.27694041000887959</v>
      </c>
      <c r="G19" s="4">
        <v>3.7593984962407401E-3</v>
      </c>
      <c r="H19" s="4">
        <v>0.65042278593680458</v>
      </c>
      <c r="I19" s="4">
        <v>0.20040349697377269</v>
      </c>
      <c r="J19" s="36">
        <f t="shared" si="0"/>
        <v>0.43189766968312399</v>
      </c>
      <c r="K19" s="40"/>
    </row>
    <row r="20" spans="2:11" s="3" customFormat="1" ht="13">
      <c r="B20" s="1" t="s">
        <v>16</v>
      </c>
      <c r="C20" s="4">
        <v>0.15</v>
      </c>
      <c r="D20" s="4">
        <v>0.93805555555555564</v>
      </c>
      <c r="E20" s="4">
        <v>0.6724137931034484</v>
      </c>
      <c r="F20" s="4">
        <v>1.1439405066592018E-2</v>
      </c>
      <c r="G20" s="4">
        <v>0.84962406015037595</v>
      </c>
      <c r="H20" s="4">
        <v>0.78437917222963949</v>
      </c>
      <c r="I20" s="4">
        <v>0.13113651647612642</v>
      </c>
      <c r="J20" s="36">
        <f t="shared" si="0"/>
        <v>0.50529264322596257</v>
      </c>
      <c r="K20" s="40"/>
    </row>
    <row r="21" spans="2:11" s="3" customFormat="1" ht="13">
      <c r="B21" s="1" t="s">
        <v>15</v>
      </c>
      <c r="C21" s="4">
        <v>7.7348066298342538E-2</v>
      </c>
      <c r="D21" s="4">
        <v>0.85</v>
      </c>
      <c r="E21" s="4">
        <v>0.6647938202383199</v>
      </c>
      <c r="F21" s="4">
        <v>8.3110302060687299E-2</v>
      </c>
      <c r="G21" s="4">
        <v>1</v>
      </c>
      <c r="H21" s="4">
        <v>0.99888740542946153</v>
      </c>
      <c r="I21" s="4">
        <v>6.7249495628782782E-2</v>
      </c>
      <c r="J21" s="36">
        <f t="shared" si="0"/>
        <v>0.53448415566508489</v>
      </c>
      <c r="K21" s="40"/>
    </row>
    <row r="22" spans="2:11" s="3" customFormat="1" ht="13">
      <c r="B22" s="1" t="s">
        <v>13</v>
      </c>
      <c r="C22" s="4">
        <v>1</v>
      </c>
      <c r="D22" s="4">
        <v>0.91250000000000009</v>
      </c>
      <c r="E22" s="4">
        <v>0</v>
      </c>
      <c r="F22" s="4">
        <v>4.5255298231194506E-4</v>
      </c>
      <c r="G22" s="4">
        <v>1</v>
      </c>
      <c r="H22" s="4">
        <v>0.92879394748553623</v>
      </c>
      <c r="I22" s="4">
        <v>4.5057162071284462E-2</v>
      </c>
      <c r="J22" s="36">
        <f t="shared" si="0"/>
        <v>0.55525766607701887</v>
      </c>
      <c r="K22" s="40"/>
    </row>
    <row r="23" spans="2:11" s="3" customFormat="1" ht="13">
      <c r="B23" s="1" t="s">
        <v>14</v>
      </c>
      <c r="C23" s="4">
        <v>0.20737327188940091</v>
      </c>
      <c r="D23" s="4">
        <v>0.93916666666666671</v>
      </c>
      <c r="E23" s="4">
        <v>0.86428413986427743</v>
      </c>
      <c r="F23" s="4">
        <v>3.7789841733795845E-3</v>
      </c>
      <c r="G23" s="4">
        <v>1</v>
      </c>
      <c r="H23" s="4">
        <v>0.15109034267912769</v>
      </c>
      <c r="I23" s="4">
        <v>0.57162071284465354</v>
      </c>
      <c r="J23" s="36">
        <f t="shared" si="0"/>
        <v>0.53390201687392946</v>
      </c>
      <c r="K23" s="40"/>
    </row>
    <row r="24" spans="2:11" s="3" customFormat="1" ht="13">
      <c r="B24" s="1" t="s">
        <v>6</v>
      </c>
      <c r="C24" s="4">
        <v>0.46478873239436608</v>
      </c>
      <c r="D24" s="4">
        <v>0.86888888888888893</v>
      </c>
      <c r="E24" s="4">
        <v>0.90890018360495339</v>
      </c>
      <c r="F24" s="4">
        <v>0.56678895769434878</v>
      </c>
      <c r="G24" s="4">
        <v>1</v>
      </c>
      <c r="H24" s="4">
        <v>0.99643969737427684</v>
      </c>
      <c r="I24" s="4">
        <v>9.5494283792871573E-2</v>
      </c>
      <c r="J24" s="36">
        <f t="shared" si="0"/>
        <v>0.70018582053567224</v>
      </c>
      <c r="K24" s="40"/>
    </row>
    <row r="25" spans="2:11" s="3" customFormat="1" ht="13">
      <c r="B25" s="1" t="s">
        <v>20</v>
      </c>
      <c r="C25" s="4">
        <v>0</v>
      </c>
      <c r="D25" s="4">
        <v>0.81083333333333329</v>
      </c>
      <c r="E25" s="4">
        <v>0</v>
      </c>
      <c r="F25" s="4">
        <v>2.3135431840723638E-2</v>
      </c>
      <c r="G25" s="4">
        <v>1</v>
      </c>
      <c r="H25" s="4">
        <v>0.86871384067645752</v>
      </c>
      <c r="I25" s="4">
        <v>6.7249495628782794E-4</v>
      </c>
      <c r="J25" s="36">
        <f t="shared" si="0"/>
        <v>0.38619358582954316</v>
      </c>
      <c r="K25" s="40"/>
    </row>
    <row r="26" spans="2:11" s="3" customFormat="1" ht="13">
      <c r="B26" s="1" t="s">
        <v>21</v>
      </c>
      <c r="C26" s="4">
        <v>0</v>
      </c>
      <c r="D26" s="4">
        <v>0.89388888888888884</v>
      </c>
      <c r="E26" s="4">
        <v>0</v>
      </c>
      <c r="F26" s="4">
        <v>2.3752197253159341E-3</v>
      </c>
      <c r="G26" s="4">
        <v>1</v>
      </c>
      <c r="H26" s="4">
        <v>0</v>
      </c>
      <c r="I26" s="4">
        <v>0.14996637525218562</v>
      </c>
      <c r="J26" s="36">
        <f t="shared" si="0"/>
        <v>0.29231864055234152</v>
      </c>
      <c r="K26" s="40"/>
    </row>
    <row r="27" spans="2:11" s="3" customFormat="1" ht="13">
      <c r="B27" s="1" t="s">
        <v>7</v>
      </c>
      <c r="C27" s="4">
        <v>0.27565084226646247</v>
      </c>
      <c r="D27" s="4">
        <v>0.76055555555555554</v>
      </c>
      <c r="E27" s="4">
        <v>0.99790909940784422</v>
      </c>
      <c r="F27" s="4">
        <v>0.62512007849987561</v>
      </c>
      <c r="G27" s="4">
        <v>0.98906356801093642</v>
      </c>
      <c r="H27" s="4">
        <v>0.90587449933244324</v>
      </c>
      <c r="I27" s="4">
        <v>0.43913920645595161</v>
      </c>
      <c r="J27" s="36">
        <f t="shared" si="0"/>
        <v>0.71333040707558126</v>
      </c>
      <c r="K27" s="40"/>
    </row>
    <row r="28" spans="2:11" s="3" customFormat="1" ht="13">
      <c r="B28" s="1" t="s">
        <v>9</v>
      </c>
      <c r="C28" s="6">
        <v>0.96</v>
      </c>
      <c r="D28" s="6">
        <v>0.96861111099999997</v>
      </c>
      <c r="E28" s="6">
        <v>0.59851730939264092</v>
      </c>
      <c r="F28" s="6">
        <v>0.19892197</v>
      </c>
      <c r="G28" s="6">
        <v>1</v>
      </c>
      <c r="H28" s="6">
        <v>0.88607031599999997</v>
      </c>
      <c r="I28" s="6">
        <v>6.7249499999999995E-4</v>
      </c>
      <c r="J28" s="36">
        <f t="shared" si="0"/>
        <v>0.6589704573418057</v>
      </c>
      <c r="K28" s="40"/>
    </row>
    <row r="29" spans="2:11" s="3" customFormat="1" ht="13">
      <c r="B29" s="1" t="s">
        <v>19</v>
      </c>
      <c r="C29" s="4">
        <v>0</v>
      </c>
      <c r="D29" s="4">
        <v>0.93944444444444453</v>
      </c>
      <c r="E29" s="4">
        <v>0</v>
      </c>
      <c r="F29" s="4">
        <v>3.3730979018360224E-2</v>
      </c>
      <c r="G29" s="4">
        <v>1</v>
      </c>
      <c r="H29" s="4">
        <v>0.75500667556742318</v>
      </c>
      <c r="I29" s="4">
        <v>6.5904505716207137E-2</v>
      </c>
      <c r="J29" s="36">
        <f t="shared" si="0"/>
        <v>0.39915522924949076</v>
      </c>
      <c r="K29" s="40"/>
    </row>
    <row r="30" spans="2:11" s="3" customFormat="1" ht="13">
      <c r="B30" s="1" t="s">
        <v>5</v>
      </c>
      <c r="C30" s="4">
        <v>0.47018739352640554</v>
      </c>
      <c r="D30" s="4">
        <v>0.84277777777777785</v>
      </c>
      <c r="E30" s="4">
        <v>0.95506286831161347</v>
      </c>
      <c r="F30" s="4">
        <v>0.64515576075881143</v>
      </c>
      <c r="G30" s="4">
        <v>1</v>
      </c>
      <c r="H30" s="4">
        <v>0.99888740542946153</v>
      </c>
      <c r="I30" s="4">
        <v>0.29186281102891731</v>
      </c>
      <c r="J30" s="36">
        <f t="shared" si="0"/>
        <v>0.74341914526185526</v>
      </c>
      <c r="K30" s="40"/>
    </row>
    <row r="31" spans="2:11" s="3" customFormat="1" ht="14" thickBot="1">
      <c r="B31" s="11" t="s">
        <v>11</v>
      </c>
      <c r="C31" s="15">
        <v>5.9649122807017528E-2</v>
      </c>
      <c r="D31" s="15">
        <v>0.85694444444444451</v>
      </c>
      <c r="E31" s="15">
        <v>0.66842599108608969</v>
      </c>
      <c r="F31" s="15">
        <v>0.40070418016283282</v>
      </c>
      <c r="G31" s="15">
        <v>1</v>
      </c>
      <c r="H31" s="15">
        <v>0.75522919448153092</v>
      </c>
      <c r="I31" s="4">
        <v>0.52320107599193</v>
      </c>
      <c r="J31" s="36">
        <f t="shared" si="0"/>
        <v>0.60916485842483503</v>
      </c>
      <c r="K31" s="41"/>
    </row>
    <row r="32" spans="2:11" ht="16" thickBot="1">
      <c r="I32" s="71" t="s">
        <v>106</v>
      </c>
      <c r="J32" s="72" t="s">
        <v>27</v>
      </c>
      <c r="K32" s="14" t="s">
        <v>27</v>
      </c>
    </row>
    <row r="33" spans="2:2">
      <c r="B33" s="53" t="s">
        <v>27</v>
      </c>
    </row>
    <row r="34" spans="2:2">
      <c r="B34" s="90" t="s">
        <v>155</v>
      </c>
    </row>
    <row r="36" spans="2:2">
      <c r="B36" t="s">
        <v>175</v>
      </c>
    </row>
    <row r="37" spans="2:2">
      <c r="B37" t="s">
        <v>176</v>
      </c>
    </row>
    <row r="38" spans="2:2">
      <c r="B38" t="s">
        <v>111</v>
      </c>
    </row>
    <row r="39" spans="2:2">
      <c r="B39" t="s">
        <v>112</v>
      </c>
    </row>
  </sheetData>
  <sortState ref="B3:K20">
    <sortCondition ref="B3:B20"/>
  </sortState>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60"/>
  <sheetViews>
    <sheetView showGridLines="0" zoomScale="120" zoomScaleNormal="120" zoomScalePageLayoutView="120" workbookViewId="0">
      <selection activeCell="B5" sqref="B5"/>
    </sheetView>
  </sheetViews>
  <sheetFormatPr baseColWidth="10" defaultRowHeight="15" x14ac:dyDescent="0"/>
  <cols>
    <col min="2" max="2" width="16.5" bestFit="1" customWidth="1"/>
    <col min="3" max="3" width="16.5" customWidth="1"/>
    <col min="4" max="4" width="10.1640625" bestFit="1" customWidth="1"/>
    <col min="5" max="5" width="8.83203125" style="43" customWidth="1"/>
    <col min="6" max="6" width="10.83203125" style="44"/>
    <col min="7" max="7" width="9.6640625" bestFit="1" customWidth="1"/>
    <col min="8" max="8" width="8.5" bestFit="1" customWidth="1"/>
    <col min="9" max="9" width="9.33203125" bestFit="1" customWidth="1"/>
    <col min="10" max="10" width="9" bestFit="1" customWidth="1"/>
    <col min="11" max="11" width="10.6640625" bestFit="1" customWidth="1"/>
    <col min="12" max="12" width="7.83203125" bestFit="1" customWidth="1"/>
  </cols>
  <sheetData>
    <row r="1" spans="2:13">
      <c r="B1" s="13"/>
      <c r="C1" s="13"/>
      <c r="D1" s="13"/>
      <c r="E1" s="73"/>
      <c r="F1" s="74"/>
      <c r="G1" s="13"/>
      <c r="H1" s="13"/>
      <c r="I1" s="13"/>
      <c r="J1" s="13"/>
      <c r="K1" s="13"/>
      <c r="L1" s="13"/>
    </row>
    <row r="2" spans="2:13" s="18" customFormat="1">
      <c r="B2" t="s">
        <v>115</v>
      </c>
      <c r="C2" s="75"/>
      <c r="D2" s="78"/>
      <c r="E2" s="76"/>
      <c r="F2" s="77"/>
      <c r="G2" s="78"/>
      <c r="H2" s="78"/>
      <c r="I2" s="78"/>
      <c r="J2" s="78"/>
      <c r="K2" s="78"/>
      <c r="L2" s="78"/>
    </row>
    <row r="3" spans="2:13" s="3" customFormat="1" ht="13">
      <c r="B3" s="79"/>
      <c r="C3" s="79"/>
      <c r="D3" s="81"/>
      <c r="E3" s="80"/>
      <c r="F3" s="80"/>
      <c r="G3" s="80"/>
      <c r="H3" s="80"/>
      <c r="I3" s="80"/>
      <c r="J3" s="80"/>
      <c r="K3" s="80"/>
      <c r="L3" s="14"/>
      <c r="M3" s="18"/>
    </row>
    <row r="4" spans="2:13" s="3" customFormat="1" ht="13">
      <c r="B4" s="94" t="s">
        <v>159</v>
      </c>
      <c r="C4" s="82"/>
      <c r="D4" s="83"/>
      <c r="E4" s="83"/>
      <c r="F4" s="83"/>
      <c r="G4" s="83"/>
      <c r="H4" s="83"/>
      <c r="I4" s="83"/>
      <c r="J4" s="83"/>
      <c r="K4" s="83"/>
      <c r="L4" s="14"/>
      <c r="M4" s="18"/>
    </row>
    <row r="5" spans="2:13" s="3" customFormat="1" ht="13">
      <c r="B5" s="82"/>
      <c r="C5" s="82"/>
      <c r="D5" s="83"/>
      <c r="E5" s="83"/>
      <c r="F5" s="83"/>
      <c r="G5" s="83"/>
      <c r="H5" s="83"/>
      <c r="I5" s="83"/>
      <c r="J5" s="83"/>
      <c r="K5" s="83"/>
      <c r="L5" s="14"/>
      <c r="M5" s="18"/>
    </row>
    <row r="6" spans="2:13" s="3" customFormat="1" ht="13">
      <c r="B6" s="82" t="s">
        <v>178</v>
      </c>
      <c r="C6" s="82"/>
      <c r="D6" s="83"/>
      <c r="E6" s="83"/>
      <c r="F6" s="83"/>
      <c r="G6" s="83"/>
      <c r="H6" s="83"/>
      <c r="I6" s="83"/>
      <c r="J6" s="83"/>
      <c r="K6" s="83"/>
      <c r="L6" s="14"/>
      <c r="M6" s="18"/>
    </row>
    <row r="7" spans="2:13" s="3" customFormat="1" ht="13">
      <c r="B7" s="82" t="s">
        <v>179</v>
      </c>
      <c r="C7" s="82"/>
      <c r="D7" s="83"/>
      <c r="E7" s="83"/>
      <c r="F7" s="83"/>
      <c r="G7" s="83"/>
      <c r="H7" s="83"/>
      <c r="I7" s="83"/>
      <c r="J7" s="83"/>
      <c r="K7" s="83"/>
      <c r="L7" s="14"/>
      <c r="M7" s="18"/>
    </row>
    <row r="8" spans="2:13" s="3" customFormat="1" ht="13">
      <c r="B8" s="82" t="s">
        <v>180</v>
      </c>
      <c r="C8" s="82"/>
      <c r="D8" s="83"/>
      <c r="E8" s="83"/>
      <c r="F8" s="83"/>
      <c r="G8" s="83"/>
      <c r="H8" s="83"/>
      <c r="I8" s="83"/>
      <c r="J8" s="83"/>
      <c r="K8" s="83"/>
      <c r="L8" s="14"/>
      <c r="M8" s="18"/>
    </row>
    <row r="9" spans="2:13" s="3" customFormat="1" ht="13">
      <c r="B9" s="82"/>
      <c r="C9" s="82"/>
      <c r="D9" s="83"/>
      <c r="E9" s="83"/>
      <c r="F9" s="83"/>
      <c r="G9" s="83"/>
      <c r="H9" s="83"/>
      <c r="I9" s="83"/>
      <c r="J9" s="83"/>
      <c r="K9" s="83"/>
      <c r="L9" s="14"/>
      <c r="M9" s="18"/>
    </row>
    <row r="10" spans="2:13" s="3" customFormat="1" ht="13">
      <c r="B10" s="82"/>
      <c r="C10" s="82"/>
      <c r="D10" s="83"/>
      <c r="E10" s="83"/>
      <c r="F10" s="83"/>
      <c r="G10" s="83"/>
      <c r="H10" s="83"/>
      <c r="I10" s="83"/>
      <c r="J10" s="83"/>
      <c r="K10" s="83"/>
      <c r="L10" s="14"/>
      <c r="M10" s="18"/>
    </row>
    <row r="11" spans="2:13" s="3" customFormat="1" ht="105" customHeight="1">
      <c r="B11" s="19" t="s">
        <v>0</v>
      </c>
      <c r="C11" s="84" t="s">
        <v>56</v>
      </c>
      <c r="D11" s="39" t="s">
        <v>117</v>
      </c>
      <c r="E11" s="16" t="s">
        <v>22</v>
      </c>
      <c r="F11" s="16" t="s">
        <v>23</v>
      </c>
      <c r="G11" s="16" t="s">
        <v>1</v>
      </c>
      <c r="H11" s="16" t="s">
        <v>24</v>
      </c>
      <c r="I11" s="16" t="s">
        <v>25</v>
      </c>
      <c r="J11" s="16" t="s">
        <v>26</v>
      </c>
      <c r="K11" s="16" t="s">
        <v>2</v>
      </c>
      <c r="L11" s="14"/>
      <c r="M11" s="18"/>
    </row>
    <row r="12" spans="2:13" s="3" customFormat="1" ht="13">
      <c r="B12" s="1" t="s">
        <v>4</v>
      </c>
      <c r="C12" s="92">
        <v>1</v>
      </c>
      <c r="D12" s="40">
        <v>1.0035292279316981</v>
      </c>
      <c r="E12" s="4">
        <v>0.74175824175824179</v>
      </c>
      <c r="F12" s="4">
        <v>0.85694444444444451</v>
      </c>
      <c r="G12" s="4">
        <v>0.89298727040295811</v>
      </c>
      <c r="H12" s="4">
        <v>0.60323025911969885</v>
      </c>
      <c r="I12" s="4">
        <v>1</v>
      </c>
      <c r="J12" s="4">
        <v>0.97107254116599906</v>
      </c>
      <c r="K12" s="4">
        <v>0.48352387357094828</v>
      </c>
      <c r="L12" s="14"/>
      <c r="M12" s="18"/>
    </row>
    <row r="13" spans="2:13" s="3" customFormat="1" ht="13">
      <c r="B13" s="1" t="s">
        <v>5</v>
      </c>
      <c r="C13" s="92">
        <v>2</v>
      </c>
      <c r="D13" s="40">
        <v>0.94103689273652558</v>
      </c>
      <c r="E13" s="4">
        <v>0.47018739352640554</v>
      </c>
      <c r="F13" s="4">
        <v>0.84277777777777785</v>
      </c>
      <c r="G13" s="4">
        <v>0.95506286831161347</v>
      </c>
      <c r="H13" s="4">
        <v>0.64515576075881143</v>
      </c>
      <c r="I13" s="4">
        <v>1</v>
      </c>
      <c r="J13" s="4">
        <v>0.99888740542946153</v>
      </c>
      <c r="K13" s="4">
        <v>0.29186281102891731</v>
      </c>
      <c r="L13" s="14"/>
      <c r="M13" s="18"/>
    </row>
    <row r="14" spans="2:13" s="3" customFormat="1" ht="13">
      <c r="B14" s="1" t="s">
        <v>7</v>
      </c>
      <c r="C14" s="92">
        <v>3</v>
      </c>
      <c r="D14" s="40">
        <v>0.90294988237415341</v>
      </c>
      <c r="E14" s="4">
        <v>0.27565084226646247</v>
      </c>
      <c r="F14" s="4">
        <v>0.76055555555555554</v>
      </c>
      <c r="G14" s="4">
        <v>0.99790909940784422</v>
      </c>
      <c r="H14" s="4">
        <v>0.62512007849987561</v>
      </c>
      <c r="I14" s="4">
        <v>0.98906356801093642</v>
      </c>
      <c r="J14" s="4">
        <v>0.90587449933244324</v>
      </c>
      <c r="K14" s="4">
        <v>0.43913920645595161</v>
      </c>
      <c r="L14" s="14"/>
      <c r="M14" s="18"/>
    </row>
    <row r="15" spans="2:13" s="3" customFormat="1" ht="13">
      <c r="B15" s="1" t="s">
        <v>6</v>
      </c>
      <c r="C15" s="92">
        <v>4</v>
      </c>
      <c r="D15" s="40">
        <v>0.88631116523502806</v>
      </c>
      <c r="E15" s="4">
        <v>0.46478873239436608</v>
      </c>
      <c r="F15" s="4">
        <v>0.86888888888888893</v>
      </c>
      <c r="G15" s="4">
        <v>0.90890018360495339</v>
      </c>
      <c r="H15" s="4">
        <v>0.56678895769434878</v>
      </c>
      <c r="I15" s="4">
        <v>1</v>
      </c>
      <c r="J15" s="4">
        <v>0.99643969737427684</v>
      </c>
      <c r="K15" s="4">
        <v>9.5494283792871573E-2</v>
      </c>
      <c r="L15" s="14"/>
      <c r="M15" s="18"/>
    </row>
    <row r="16" spans="2:13" s="3" customFormat="1" ht="13">
      <c r="B16" s="1" t="s">
        <v>8</v>
      </c>
      <c r="C16" s="92">
        <v>5</v>
      </c>
      <c r="D16" s="40">
        <v>0.84228171055375589</v>
      </c>
      <c r="E16" s="4">
        <v>0.969387755102041</v>
      </c>
      <c r="F16" s="4">
        <v>0.93916666666666671</v>
      </c>
      <c r="G16" s="4">
        <v>0.55077625701934518</v>
      </c>
      <c r="H16" s="4">
        <v>9.632750507173872E-2</v>
      </c>
      <c r="I16" s="4">
        <v>1</v>
      </c>
      <c r="J16" s="4">
        <v>0.97774810858923011</v>
      </c>
      <c r="K16" s="4">
        <v>0.12441156691324816</v>
      </c>
      <c r="L16" s="14"/>
      <c r="M16" s="18"/>
    </row>
    <row r="17" spans="2:11">
      <c r="B17" s="1" t="s">
        <v>9</v>
      </c>
      <c r="C17" s="92">
        <v>6</v>
      </c>
      <c r="D17" s="40">
        <v>0.83413981942000714</v>
      </c>
      <c r="E17" s="6">
        <v>0.96</v>
      </c>
      <c r="F17" s="6">
        <v>0.96861111099999997</v>
      </c>
      <c r="G17" s="6">
        <v>0.59851730939264092</v>
      </c>
      <c r="H17" s="6">
        <v>0.19892197</v>
      </c>
      <c r="I17" s="6">
        <v>1</v>
      </c>
      <c r="J17" s="6">
        <v>0.88607031599999997</v>
      </c>
      <c r="K17" s="6">
        <v>6.7249499999999995E-4</v>
      </c>
    </row>
    <row r="18" spans="2:11">
      <c r="B18" s="1" t="s">
        <v>10</v>
      </c>
      <c r="C18" s="92">
        <v>7</v>
      </c>
      <c r="D18" s="40">
        <v>0.80530717688405373</v>
      </c>
      <c r="E18" s="4">
        <v>0.73571428571428588</v>
      </c>
      <c r="F18" s="4">
        <v>0.76055555555555554</v>
      </c>
      <c r="G18" s="4">
        <v>0.64420646965939443</v>
      </c>
      <c r="H18" s="4">
        <v>6.7654139607338362E-2</v>
      </c>
      <c r="I18" s="4">
        <v>1</v>
      </c>
      <c r="J18" s="4">
        <v>0.98731642189586111</v>
      </c>
      <c r="K18" s="4">
        <v>0.25790181573638199</v>
      </c>
    </row>
    <row r="19" spans="2:11">
      <c r="B19" s="1" t="s">
        <v>11</v>
      </c>
      <c r="C19" s="92">
        <v>8</v>
      </c>
      <c r="D19" s="40">
        <v>0.77109475749979117</v>
      </c>
      <c r="E19" s="4">
        <v>5.9649122807017528E-2</v>
      </c>
      <c r="F19" s="4">
        <v>0.85694444444444451</v>
      </c>
      <c r="G19" s="4">
        <v>0.66842599108608969</v>
      </c>
      <c r="H19" s="4">
        <v>0.40070418016283282</v>
      </c>
      <c r="I19" s="4">
        <v>1</v>
      </c>
      <c r="J19" s="4">
        <v>0.75522919448153092</v>
      </c>
      <c r="K19" s="4">
        <v>0.52320107599193</v>
      </c>
    </row>
    <row r="20" spans="2:11">
      <c r="B20" s="1" t="s">
        <v>12</v>
      </c>
      <c r="C20" s="92">
        <v>9</v>
      </c>
      <c r="D20" s="40">
        <v>0.74386902416798695</v>
      </c>
      <c r="E20" s="4">
        <v>0.5089058524173028</v>
      </c>
      <c r="F20" s="4">
        <v>0.76055555555555554</v>
      </c>
      <c r="G20" s="4">
        <v>0.79678126090500578</v>
      </c>
      <c r="H20" s="4">
        <v>0.18023693077650765</v>
      </c>
      <c r="I20" s="4">
        <v>1</v>
      </c>
      <c r="J20" s="4">
        <v>0.81197151757899422</v>
      </c>
      <c r="K20" s="4">
        <v>5.5144586415601889E-2</v>
      </c>
    </row>
    <row r="21" spans="2:11">
      <c r="B21" s="1" t="s">
        <v>13</v>
      </c>
      <c r="C21" s="92">
        <v>10</v>
      </c>
      <c r="D21" s="40">
        <v>0.70285780516078333</v>
      </c>
      <c r="E21" s="4">
        <v>1</v>
      </c>
      <c r="F21" s="4">
        <v>0.91250000000000009</v>
      </c>
      <c r="G21" s="4">
        <v>0</v>
      </c>
      <c r="H21" s="4">
        <v>4.5255298231194506E-4</v>
      </c>
      <c r="I21" s="4">
        <v>1</v>
      </c>
      <c r="J21" s="4">
        <v>0.92879394748553623</v>
      </c>
      <c r="K21" s="4">
        <v>4.5057162071284462E-2</v>
      </c>
    </row>
    <row r="22" spans="2:11">
      <c r="B22" s="1" t="s">
        <v>15</v>
      </c>
      <c r="C22" s="92">
        <v>11</v>
      </c>
      <c r="D22" s="40">
        <v>0.67656222236086694</v>
      </c>
      <c r="E22" s="4">
        <v>7.7348066298342538E-2</v>
      </c>
      <c r="F22" s="4">
        <v>0.85</v>
      </c>
      <c r="G22" s="4">
        <v>0.6647938202383199</v>
      </c>
      <c r="H22" s="4">
        <v>8.3110302060687299E-2</v>
      </c>
      <c r="I22" s="4">
        <v>1</v>
      </c>
      <c r="J22" s="4">
        <v>0.99888740542946153</v>
      </c>
      <c r="K22" s="4">
        <v>6.7249495628782782E-2</v>
      </c>
    </row>
    <row r="23" spans="2:11">
      <c r="B23" s="1" t="s">
        <v>14</v>
      </c>
      <c r="C23" s="92">
        <v>12</v>
      </c>
      <c r="D23" s="40">
        <v>0.67582533781510057</v>
      </c>
      <c r="E23" s="4">
        <v>0.20737327188940091</v>
      </c>
      <c r="F23" s="4">
        <v>0.93916666666666671</v>
      </c>
      <c r="G23" s="4">
        <v>0.86428413986427743</v>
      </c>
      <c r="H23" s="4">
        <v>3.7789841733795845E-3</v>
      </c>
      <c r="I23" s="4">
        <v>1</v>
      </c>
      <c r="J23" s="4">
        <v>0.15109034267912769</v>
      </c>
      <c r="K23" s="4">
        <v>0.57162071284465354</v>
      </c>
    </row>
    <row r="24" spans="2:11">
      <c r="B24" s="1" t="s">
        <v>16</v>
      </c>
      <c r="C24" s="92">
        <v>13</v>
      </c>
      <c r="D24" s="40">
        <v>0.6396109407923577</v>
      </c>
      <c r="E24" s="4">
        <v>0.15</v>
      </c>
      <c r="F24" s="4">
        <v>0.93805555555555564</v>
      </c>
      <c r="G24" s="4">
        <v>0.6724137931034484</v>
      </c>
      <c r="H24" s="4">
        <v>1.1439405066592018E-2</v>
      </c>
      <c r="I24" s="4">
        <v>0.84962406015037595</v>
      </c>
      <c r="J24" s="4">
        <v>0.78437917222963949</v>
      </c>
      <c r="K24" s="4">
        <v>0.13113651647612642</v>
      </c>
    </row>
    <row r="25" spans="2:11">
      <c r="B25" s="1" t="s">
        <v>17</v>
      </c>
      <c r="C25" s="92">
        <v>14</v>
      </c>
      <c r="D25" s="40">
        <v>0.58561286306668814</v>
      </c>
      <c r="E25" s="4">
        <v>0</v>
      </c>
      <c r="F25" s="4">
        <v>0.76055555555555554</v>
      </c>
      <c r="G25" s="4">
        <v>0</v>
      </c>
      <c r="H25" s="4">
        <v>9.9360276198212829E-3</v>
      </c>
      <c r="I25" s="4">
        <v>1</v>
      </c>
      <c r="J25" s="4">
        <v>0.98442367601246106</v>
      </c>
      <c r="K25" s="4">
        <v>0.48352387357094817</v>
      </c>
    </row>
    <row r="26" spans="2:11">
      <c r="B26" s="1" t="s">
        <v>18</v>
      </c>
      <c r="C26" s="92">
        <v>15</v>
      </c>
      <c r="D26" s="40">
        <v>0.54670591099129617</v>
      </c>
      <c r="E26" s="4">
        <v>0.31587837837837845</v>
      </c>
      <c r="F26" s="4">
        <v>0.93916666666666671</v>
      </c>
      <c r="G26" s="4">
        <v>0.63671255132112536</v>
      </c>
      <c r="H26" s="4">
        <v>0.27694041000887959</v>
      </c>
      <c r="I26" s="4">
        <v>3.7593984962407401E-3</v>
      </c>
      <c r="J26" s="4">
        <v>0.65042278593680458</v>
      </c>
      <c r="K26" s="4">
        <v>0.20040349697377269</v>
      </c>
    </row>
    <row r="27" spans="2:11">
      <c r="B27" s="1" t="s">
        <v>19</v>
      </c>
      <c r="C27" s="92">
        <v>16</v>
      </c>
      <c r="D27" s="40">
        <v>0.50525978386011483</v>
      </c>
      <c r="E27" s="4">
        <v>0</v>
      </c>
      <c r="F27" s="4">
        <v>0.93944444444444453</v>
      </c>
      <c r="G27" s="4">
        <v>0</v>
      </c>
      <c r="H27" s="4">
        <v>3.3730979018360224E-2</v>
      </c>
      <c r="I27" s="4">
        <v>1</v>
      </c>
      <c r="J27" s="4">
        <v>0.75500667556742318</v>
      </c>
      <c r="K27" s="4">
        <v>6.5904505716207137E-2</v>
      </c>
    </row>
    <row r="28" spans="2:11">
      <c r="B28" s="1" t="s">
        <v>20</v>
      </c>
      <c r="C28" s="92">
        <v>17</v>
      </c>
      <c r="D28" s="40">
        <v>0.48885264029056097</v>
      </c>
      <c r="E28" s="4">
        <v>0</v>
      </c>
      <c r="F28" s="4">
        <v>0.81083333333333329</v>
      </c>
      <c r="G28" s="4">
        <v>0</v>
      </c>
      <c r="H28" s="4">
        <v>2.3135431840723638E-2</v>
      </c>
      <c r="I28" s="4">
        <v>1</v>
      </c>
      <c r="J28" s="4">
        <v>0.86871384067645752</v>
      </c>
      <c r="K28" s="4">
        <v>6.7249495628782794E-4</v>
      </c>
    </row>
    <row r="29" spans="2:11">
      <c r="B29" s="11" t="s">
        <v>21</v>
      </c>
      <c r="C29" s="93">
        <v>18</v>
      </c>
      <c r="D29" s="41">
        <v>0.37002359563587534</v>
      </c>
      <c r="E29" s="15">
        <v>0</v>
      </c>
      <c r="F29" s="15">
        <v>0.89388888888888884</v>
      </c>
      <c r="G29" s="15">
        <v>0</v>
      </c>
      <c r="H29" s="15">
        <v>2.3752197253159341E-3</v>
      </c>
      <c r="I29" s="15">
        <v>1</v>
      </c>
      <c r="J29" s="15">
        <v>0</v>
      </c>
      <c r="K29" s="15">
        <v>0.14996637525218562</v>
      </c>
    </row>
    <row r="32" spans="2:11">
      <c r="B32" s="90" t="s">
        <v>155</v>
      </c>
    </row>
    <row r="34" spans="2:13" s="3" customFormat="1" ht="13">
      <c r="B34" s="82" t="s">
        <v>181</v>
      </c>
      <c r="C34" s="82"/>
      <c r="D34" s="83"/>
      <c r="E34" s="83"/>
      <c r="F34" s="83"/>
      <c r="G34" s="83"/>
      <c r="H34" s="83"/>
      <c r="I34" s="83"/>
      <c r="J34" s="83"/>
      <c r="K34" s="83"/>
      <c r="L34" s="14"/>
      <c r="M34" s="18"/>
    </row>
    <row r="35" spans="2:13" s="3" customFormat="1" ht="13">
      <c r="B35" s="82" t="s">
        <v>116</v>
      </c>
      <c r="C35" s="82"/>
      <c r="D35" s="83"/>
      <c r="E35" s="83"/>
      <c r="F35" s="83"/>
      <c r="G35" s="83"/>
      <c r="H35" s="83"/>
      <c r="I35" s="83"/>
      <c r="J35" s="83"/>
      <c r="K35" s="83"/>
      <c r="L35" s="14"/>
      <c r="M35" s="18"/>
    </row>
    <row r="36" spans="2:13" s="3" customFormat="1" ht="13">
      <c r="B36" s="82" t="s">
        <v>119</v>
      </c>
      <c r="C36" s="82"/>
      <c r="D36" s="83"/>
      <c r="E36" s="83"/>
      <c r="F36" s="83"/>
      <c r="G36" s="83"/>
      <c r="H36" s="83"/>
      <c r="I36" s="83"/>
      <c r="J36" s="83"/>
      <c r="K36" s="83"/>
      <c r="L36" s="14"/>
      <c r="M36" s="18"/>
    </row>
    <row r="37" spans="2:13">
      <c r="B37" s="82" t="s">
        <v>118</v>
      </c>
      <c r="C37" s="82"/>
      <c r="D37" s="83"/>
      <c r="E37" s="83"/>
      <c r="F37" s="83"/>
      <c r="G37" s="83"/>
      <c r="H37" s="83"/>
      <c r="I37" s="83"/>
      <c r="J37" s="83"/>
      <c r="K37" s="83"/>
      <c r="L37" s="83"/>
      <c r="M37" s="74"/>
    </row>
    <row r="38" spans="2:13" s="3" customFormat="1" ht="13">
      <c r="B38" s="82" t="s">
        <v>120</v>
      </c>
      <c r="C38" s="82"/>
      <c r="D38" s="83"/>
      <c r="E38" s="83"/>
      <c r="F38" s="83"/>
      <c r="G38" s="83"/>
      <c r="H38" s="83"/>
      <c r="I38" s="83"/>
      <c r="J38" s="83"/>
      <c r="K38" s="83"/>
      <c r="L38" s="14"/>
      <c r="M38" s="18"/>
    </row>
    <row r="39" spans="2:13" s="3" customFormat="1" ht="13">
      <c r="B39" s="82" t="s">
        <v>121</v>
      </c>
      <c r="C39" s="82"/>
      <c r="D39" s="83"/>
      <c r="E39" s="83"/>
      <c r="F39" s="83"/>
      <c r="G39" s="83"/>
      <c r="H39" s="83"/>
      <c r="I39" s="83"/>
      <c r="J39" s="83"/>
      <c r="K39" s="83"/>
      <c r="L39" s="14"/>
      <c r="M39" s="18"/>
    </row>
    <row r="40" spans="2:13" s="3" customFormat="1" ht="13">
      <c r="B40" s="82"/>
      <c r="C40" s="82"/>
      <c r="D40" s="83"/>
      <c r="E40" s="83"/>
      <c r="F40" s="83"/>
      <c r="G40" s="83"/>
      <c r="H40" s="83"/>
      <c r="I40" s="83"/>
      <c r="J40" s="83"/>
      <c r="K40" s="83"/>
      <c r="L40" s="14"/>
      <c r="M40" s="18"/>
    </row>
    <row r="41" spans="2:13" s="3" customFormat="1" ht="13">
      <c r="B41" s="82"/>
      <c r="C41" s="82"/>
      <c r="D41" s="83"/>
      <c r="E41" s="83"/>
      <c r="F41" s="83"/>
      <c r="G41" s="83"/>
      <c r="H41" s="83"/>
      <c r="I41" s="83"/>
      <c r="J41" s="83"/>
      <c r="K41" s="83"/>
      <c r="L41" s="14"/>
      <c r="M41" s="18"/>
    </row>
    <row r="42" spans="2:13" s="3" customFormat="1" ht="105" customHeight="1">
      <c r="B42" s="19" t="s">
        <v>0</v>
      </c>
      <c r="C42" s="84" t="s">
        <v>56</v>
      </c>
      <c r="D42" s="39" t="s">
        <v>117</v>
      </c>
      <c r="E42" s="16" t="s">
        <v>22</v>
      </c>
      <c r="F42" s="16" t="s">
        <v>23</v>
      </c>
      <c r="G42" s="16" t="s">
        <v>1</v>
      </c>
      <c r="H42" s="16" t="s">
        <v>24</v>
      </c>
      <c r="I42" s="16" t="s">
        <v>25</v>
      </c>
      <c r="J42" s="16" t="s">
        <v>26</v>
      </c>
      <c r="K42" s="16" t="s">
        <v>2</v>
      </c>
      <c r="L42" s="14"/>
      <c r="M42" s="18"/>
    </row>
    <row r="43" spans="2:13" s="3" customFormat="1" ht="13">
      <c r="B43" s="1" t="s">
        <v>8</v>
      </c>
      <c r="C43" s="1"/>
      <c r="D43" s="40">
        <v>0.84228171055375589</v>
      </c>
      <c r="E43" s="4">
        <v>0.969387755102041</v>
      </c>
      <c r="F43" s="4">
        <v>0.93916666666666671</v>
      </c>
      <c r="G43" s="4">
        <v>0.55077625701934518</v>
      </c>
      <c r="H43" s="4">
        <v>9.632750507173872E-2</v>
      </c>
      <c r="I43" s="4">
        <v>1</v>
      </c>
      <c r="J43" s="4">
        <v>0.97774810858923011</v>
      </c>
      <c r="K43" s="4">
        <v>0.12441156691324816</v>
      </c>
      <c r="L43" s="14"/>
      <c r="M43" s="18"/>
    </row>
    <row r="44" spans="2:13" s="3" customFormat="1" ht="13">
      <c r="B44" s="1" t="s">
        <v>4</v>
      </c>
      <c r="C44" s="1"/>
      <c r="D44" s="40">
        <v>1.0035292279316981</v>
      </c>
      <c r="E44" s="4">
        <v>0.74175824175824179</v>
      </c>
      <c r="F44" s="4">
        <v>0.85694444444444451</v>
      </c>
      <c r="G44" s="4">
        <v>0.89298727040295811</v>
      </c>
      <c r="H44" s="4">
        <v>0.60323025911969885</v>
      </c>
      <c r="I44" s="4">
        <v>1</v>
      </c>
      <c r="J44" s="4">
        <v>0.97107254116599906</v>
      </c>
      <c r="K44" s="4">
        <v>0.48352387357094828</v>
      </c>
      <c r="L44" s="14"/>
      <c r="M44" s="18"/>
    </row>
    <row r="45" spans="2:13" s="3" customFormat="1" ht="13">
      <c r="B45" s="1" t="s">
        <v>17</v>
      </c>
      <c r="C45" s="1"/>
      <c r="D45" s="40">
        <v>0.58561286306668814</v>
      </c>
      <c r="E45" s="4">
        <v>0</v>
      </c>
      <c r="F45" s="4">
        <v>0.76055555555555554</v>
      </c>
      <c r="G45" s="4">
        <v>0</v>
      </c>
      <c r="H45" s="4">
        <v>9.9360276198212829E-3</v>
      </c>
      <c r="I45" s="4">
        <v>1</v>
      </c>
      <c r="J45" s="4">
        <v>0.98442367601246106</v>
      </c>
      <c r="K45" s="4">
        <v>0.48352387357094817</v>
      </c>
      <c r="L45" s="14"/>
      <c r="M45" s="18"/>
    </row>
    <row r="46" spans="2:13" s="3" customFormat="1" ht="13">
      <c r="B46" s="1" t="s">
        <v>12</v>
      </c>
      <c r="C46" s="1"/>
      <c r="D46" s="40">
        <v>0.74386902416798695</v>
      </c>
      <c r="E46" s="4">
        <v>0.5089058524173028</v>
      </c>
      <c r="F46" s="4">
        <v>0.76055555555555554</v>
      </c>
      <c r="G46" s="4">
        <v>0.79678126090500578</v>
      </c>
      <c r="H46" s="4">
        <v>0.18023693077650765</v>
      </c>
      <c r="I46" s="4">
        <v>1</v>
      </c>
      <c r="J46" s="4">
        <v>0.81197151757899422</v>
      </c>
      <c r="K46" s="4">
        <v>5.5144586415601889E-2</v>
      </c>
      <c r="L46" s="14"/>
      <c r="M46" s="18"/>
    </row>
    <row r="47" spans="2:13" s="3" customFormat="1" ht="13">
      <c r="B47" s="1" t="s">
        <v>10</v>
      </c>
      <c r="C47" s="1"/>
      <c r="D47" s="40">
        <v>0.80530717688405373</v>
      </c>
      <c r="E47" s="4">
        <v>0.73571428571428588</v>
      </c>
      <c r="F47" s="4">
        <v>0.76055555555555554</v>
      </c>
      <c r="G47" s="4">
        <v>0.64420646965939443</v>
      </c>
      <c r="H47" s="4">
        <v>6.7654139607338362E-2</v>
      </c>
      <c r="I47" s="4">
        <v>1</v>
      </c>
      <c r="J47" s="4">
        <v>0.98731642189586111</v>
      </c>
      <c r="K47" s="4">
        <v>0.25790181573638199</v>
      </c>
      <c r="L47" s="14"/>
      <c r="M47" s="18"/>
    </row>
    <row r="48" spans="2:13">
      <c r="B48" s="1" t="s">
        <v>18</v>
      </c>
      <c r="C48" s="1"/>
      <c r="D48" s="40">
        <v>0.54670591099129617</v>
      </c>
      <c r="E48" s="4">
        <v>0.31587837837837845</v>
      </c>
      <c r="F48" s="4">
        <v>0.93916666666666671</v>
      </c>
      <c r="G48" s="4">
        <v>0.63671255132112536</v>
      </c>
      <c r="H48" s="4">
        <v>0.27694041000887959</v>
      </c>
      <c r="I48" s="4">
        <v>3.7593984962407401E-3</v>
      </c>
      <c r="J48" s="4">
        <v>0.65042278593680458</v>
      </c>
      <c r="K48" s="4">
        <v>0.20040349697377269</v>
      </c>
    </row>
    <row r="49" spans="2:11">
      <c r="B49" s="1" t="s">
        <v>16</v>
      </c>
      <c r="C49" s="1"/>
      <c r="D49" s="40">
        <v>0.6396109407923577</v>
      </c>
      <c r="E49" s="4">
        <v>0.15</v>
      </c>
      <c r="F49" s="4">
        <v>0.93805555555555564</v>
      </c>
      <c r="G49" s="4">
        <v>0.6724137931034484</v>
      </c>
      <c r="H49" s="4">
        <v>1.1439405066592018E-2</v>
      </c>
      <c r="I49" s="4">
        <v>0.84962406015037595</v>
      </c>
      <c r="J49" s="4">
        <v>0.78437917222963949</v>
      </c>
      <c r="K49" s="4">
        <v>0.13113651647612642</v>
      </c>
    </row>
    <row r="50" spans="2:11">
      <c r="B50" s="1" t="s">
        <v>15</v>
      </c>
      <c r="C50" s="1"/>
      <c r="D50" s="40">
        <v>0.67656222236086694</v>
      </c>
      <c r="E50" s="4">
        <v>7.7348066298342538E-2</v>
      </c>
      <c r="F50" s="4">
        <v>0.85</v>
      </c>
      <c r="G50" s="4">
        <v>0.6647938202383199</v>
      </c>
      <c r="H50" s="4">
        <v>8.3110302060687299E-2</v>
      </c>
      <c r="I50" s="4">
        <v>1</v>
      </c>
      <c r="J50" s="4">
        <v>0.99888740542946153</v>
      </c>
      <c r="K50" s="4">
        <v>6.7249495628782782E-2</v>
      </c>
    </row>
    <row r="51" spans="2:11">
      <c r="B51" s="1" t="s">
        <v>13</v>
      </c>
      <c r="C51" s="1"/>
      <c r="D51" s="40">
        <v>0.70285780516078333</v>
      </c>
      <c r="E51" s="4">
        <v>1</v>
      </c>
      <c r="F51" s="4">
        <v>0.91250000000000009</v>
      </c>
      <c r="G51" s="4">
        <v>0</v>
      </c>
      <c r="H51" s="4">
        <v>4.5255298231194506E-4</v>
      </c>
      <c r="I51" s="4">
        <v>1</v>
      </c>
      <c r="J51" s="4">
        <v>0.92879394748553623</v>
      </c>
      <c r="K51" s="4">
        <v>4.5057162071284462E-2</v>
      </c>
    </row>
    <row r="52" spans="2:11">
      <c r="B52" s="1" t="s">
        <v>14</v>
      </c>
      <c r="C52" s="1"/>
      <c r="D52" s="40">
        <v>0.67582533781510057</v>
      </c>
      <c r="E52" s="4">
        <v>0.20737327188940091</v>
      </c>
      <c r="F52" s="4">
        <v>0.93916666666666671</v>
      </c>
      <c r="G52" s="4">
        <v>0.86428413986427743</v>
      </c>
      <c r="H52" s="4">
        <v>3.7789841733795845E-3</v>
      </c>
      <c r="I52" s="4">
        <v>1</v>
      </c>
      <c r="J52" s="4">
        <v>0.15109034267912769</v>
      </c>
      <c r="K52" s="4">
        <v>0.57162071284465354</v>
      </c>
    </row>
    <row r="53" spans="2:11">
      <c r="B53" s="1" t="s">
        <v>6</v>
      </c>
      <c r="C53" s="1"/>
      <c r="D53" s="40">
        <v>0.88631116523502806</v>
      </c>
      <c r="E53" s="4">
        <v>0.46478873239436608</v>
      </c>
      <c r="F53" s="4">
        <v>0.86888888888888893</v>
      </c>
      <c r="G53" s="4">
        <v>0.90890018360495339</v>
      </c>
      <c r="H53" s="4">
        <v>0.56678895769434878</v>
      </c>
      <c r="I53" s="4">
        <v>1</v>
      </c>
      <c r="J53" s="4">
        <v>0.99643969737427684</v>
      </c>
      <c r="K53" s="4">
        <v>9.5494283792871573E-2</v>
      </c>
    </row>
    <row r="54" spans="2:11">
      <c r="B54" s="1" t="s">
        <v>20</v>
      </c>
      <c r="C54" s="1"/>
      <c r="D54" s="40">
        <v>0.48885264029056097</v>
      </c>
      <c r="E54" s="4">
        <v>0</v>
      </c>
      <c r="F54" s="4">
        <v>0.81083333333333329</v>
      </c>
      <c r="G54" s="4">
        <v>0</v>
      </c>
      <c r="H54" s="4">
        <v>2.3135431840723638E-2</v>
      </c>
      <c r="I54" s="4">
        <v>1</v>
      </c>
      <c r="J54" s="4">
        <v>0.86871384067645752</v>
      </c>
      <c r="K54" s="4">
        <v>6.7249495628782794E-4</v>
      </c>
    </row>
    <row r="55" spans="2:11">
      <c r="B55" s="1" t="s">
        <v>21</v>
      </c>
      <c r="C55" s="1"/>
      <c r="D55" s="40">
        <v>0.37002359563587534</v>
      </c>
      <c r="E55" s="4">
        <v>0</v>
      </c>
      <c r="F55" s="4">
        <v>0.89388888888888884</v>
      </c>
      <c r="G55" s="4">
        <v>0</v>
      </c>
      <c r="H55" s="4">
        <v>2.3752197253159341E-3</v>
      </c>
      <c r="I55" s="4">
        <v>1</v>
      </c>
      <c r="J55" s="4">
        <v>0</v>
      </c>
      <c r="K55" s="4">
        <v>0.14996637525218562</v>
      </c>
    </row>
    <row r="56" spans="2:11">
      <c r="B56" s="1" t="s">
        <v>7</v>
      </c>
      <c r="C56" s="1"/>
      <c r="D56" s="40">
        <v>0.90294988237415341</v>
      </c>
      <c r="E56" s="4">
        <v>0.27565084226646247</v>
      </c>
      <c r="F56" s="4">
        <v>0.76055555555555554</v>
      </c>
      <c r="G56" s="4">
        <v>0.99790909940784422</v>
      </c>
      <c r="H56" s="4">
        <v>0.62512007849987561</v>
      </c>
      <c r="I56" s="4">
        <v>0.98906356801093642</v>
      </c>
      <c r="J56" s="4">
        <v>0.90587449933244324</v>
      </c>
      <c r="K56" s="4">
        <v>0.43913920645595161</v>
      </c>
    </row>
    <row r="57" spans="2:11">
      <c r="B57" s="1" t="s">
        <v>9</v>
      </c>
      <c r="C57" s="1"/>
      <c r="D57" s="40">
        <v>0.83413981942000714</v>
      </c>
      <c r="E57" s="6">
        <v>0.96</v>
      </c>
      <c r="F57" s="6">
        <v>0.96861111099999997</v>
      </c>
      <c r="G57" s="6">
        <v>0.59851730939264092</v>
      </c>
      <c r="H57" s="6">
        <v>0.19892197</v>
      </c>
      <c r="I57" s="6">
        <v>1</v>
      </c>
      <c r="J57" s="6">
        <v>0.88607031599999997</v>
      </c>
      <c r="K57" s="6">
        <v>6.7249499999999995E-4</v>
      </c>
    </row>
    <row r="58" spans="2:11">
      <c r="B58" s="1" t="s">
        <v>19</v>
      </c>
      <c r="C58" s="1"/>
      <c r="D58" s="40">
        <v>0.50525978386011483</v>
      </c>
      <c r="E58" s="4">
        <v>0</v>
      </c>
      <c r="F58" s="4">
        <v>0.93944444444444453</v>
      </c>
      <c r="G58" s="4">
        <v>0</v>
      </c>
      <c r="H58" s="4">
        <v>3.3730979018360224E-2</v>
      </c>
      <c r="I58" s="4">
        <v>1</v>
      </c>
      <c r="J58" s="4">
        <v>0.75500667556742318</v>
      </c>
      <c r="K58" s="4">
        <v>6.5904505716207137E-2</v>
      </c>
    </row>
    <row r="59" spans="2:11">
      <c r="B59" s="1" t="s">
        <v>5</v>
      </c>
      <c r="C59" s="1"/>
      <c r="D59" s="40">
        <v>0.94103689273652558</v>
      </c>
      <c r="E59" s="4">
        <v>0.47018739352640554</v>
      </c>
      <c r="F59" s="4">
        <v>0.84277777777777785</v>
      </c>
      <c r="G59" s="4">
        <v>0.95506286831161347</v>
      </c>
      <c r="H59" s="4">
        <v>0.64515576075881143</v>
      </c>
      <c r="I59" s="4">
        <v>1</v>
      </c>
      <c r="J59" s="4">
        <v>0.99888740542946153</v>
      </c>
      <c r="K59" s="4">
        <v>0.29186281102891731</v>
      </c>
    </row>
    <row r="60" spans="2:11">
      <c r="B60" s="11" t="s">
        <v>11</v>
      </c>
      <c r="C60" s="11"/>
      <c r="D60" s="41">
        <v>0.77109475749979117</v>
      </c>
      <c r="E60" s="15">
        <v>5.9649122807017528E-2</v>
      </c>
      <c r="F60" s="15">
        <v>0.85694444444444451</v>
      </c>
      <c r="G60" s="15">
        <v>0.66842599108608969</v>
      </c>
      <c r="H60" s="15">
        <v>0.40070418016283282</v>
      </c>
      <c r="I60" s="15">
        <v>1</v>
      </c>
      <c r="J60" s="15">
        <v>0.75522919448153092</v>
      </c>
      <c r="K60" s="15">
        <v>0.52320107599193</v>
      </c>
    </row>
  </sheetData>
  <sortState ref="B16:K33">
    <sortCondition descending="1" ref="D16:D33"/>
  </sortState>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45"/>
  <sheetViews>
    <sheetView showGridLines="0" topLeftCell="A21" zoomScale="120" zoomScaleNormal="120" zoomScalePageLayoutView="120" workbookViewId="0">
      <selection activeCell="D5" sqref="D5"/>
    </sheetView>
  </sheetViews>
  <sheetFormatPr baseColWidth="10" defaultRowHeight="15" x14ac:dyDescent="0"/>
  <cols>
    <col min="2" max="2" width="16.5" bestFit="1" customWidth="1"/>
    <col min="3" max="3" width="11" style="24" bestFit="1" customWidth="1"/>
    <col min="5" max="5" width="9.6640625" bestFit="1" customWidth="1"/>
    <col min="6" max="6" width="8.5" bestFit="1" customWidth="1"/>
    <col min="7" max="7" width="9.33203125" bestFit="1" customWidth="1"/>
    <col min="8" max="8" width="9" bestFit="1" customWidth="1"/>
    <col min="9" max="9" width="10.6640625" bestFit="1" customWidth="1"/>
    <col min="10" max="10" width="8.5" bestFit="1" customWidth="1"/>
    <col min="11" max="11" width="10.1640625" bestFit="1" customWidth="1"/>
    <col min="12" max="12" width="7.83203125" bestFit="1" customWidth="1"/>
  </cols>
  <sheetData>
    <row r="1" spans="2:4">
      <c r="D1" t="s">
        <v>27</v>
      </c>
    </row>
    <row r="2" spans="2:4">
      <c r="B2" s="58" t="s">
        <v>27</v>
      </c>
      <c r="D2" s="86" t="s">
        <v>123</v>
      </c>
    </row>
    <row r="3" spans="2:4">
      <c r="B3" s="58" t="s">
        <v>27</v>
      </c>
      <c r="D3" t="s">
        <v>27</v>
      </c>
    </row>
    <row r="4" spans="2:4">
      <c r="B4" s="58"/>
      <c r="D4" s="90" t="s">
        <v>57</v>
      </c>
    </row>
    <row r="5" spans="2:4">
      <c r="B5" s="58"/>
    </row>
    <row r="6" spans="2:4">
      <c r="B6" t="s">
        <v>27</v>
      </c>
      <c r="D6" t="s">
        <v>124</v>
      </c>
    </row>
    <row r="7" spans="2:4">
      <c r="D7" t="s">
        <v>125</v>
      </c>
    </row>
    <row r="8" spans="2:4">
      <c r="D8" t="s">
        <v>126</v>
      </c>
    </row>
    <row r="9" spans="2:4">
      <c r="D9" t="s">
        <v>127</v>
      </c>
    </row>
    <row r="10" spans="2:4">
      <c r="D10" t="s">
        <v>131</v>
      </c>
    </row>
    <row r="11" spans="2:4">
      <c r="D11" t="s">
        <v>132</v>
      </c>
    </row>
    <row r="12" spans="2:4">
      <c r="D12" t="s">
        <v>27</v>
      </c>
    </row>
    <row r="13" spans="2:4">
      <c r="D13" t="s">
        <v>134</v>
      </c>
    </row>
    <row r="14" spans="2:4">
      <c r="D14" t="s">
        <v>133</v>
      </c>
    </row>
    <row r="15" spans="2:4">
      <c r="D15" t="s">
        <v>128</v>
      </c>
    </row>
    <row r="17" spans="2:17">
      <c r="D17" t="s">
        <v>129</v>
      </c>
    </row>
    <row r="18" spans="2:17">
      <c r="D18" t="s">
        <v>130</v>
      </c>
    </row>
    <row r="19" spans="2:17">
      <c r="B19" s="9"/>
      <c r="C19" s="23"/>
      <c r="D19" s="9"/>
      <c r="E19" s="9"/>
      <c r="F19" s="9"/>
      <c r="G19" s="9"/>
      <c r="H19" s="9"/>
      <c r="I19" s="9"/>
      <c r="J19" s="9"/>
      <c r="K19" s="9"/>
      <c r="L19" s="9"/>
    </row>
    <row r="20" spans="2:17" s="18" customFormat="1" ht="97" customHeight="1">
      <c r="B20" s="19" t="s">
        <v>0</v>
      </c>
      <c r="C20" s="25" t="s">
        <v>28</v>
      </c>
      <c r="D20" s="20" t="s">
        <v>37</v>
      </c>
      <c r="E20" s="16" t="s">
        <v>3</v>
      </c>
      <c r="F20" s="16" t="s">
        <v>22</v>
      </c>
      <c r="G20" s="16" t="s">
        <v>23</v>
      </c>
      <c r="H20" s="16" t="s">
        <v>1</v>
      </c>
      <c r="I20" s="16" t="s">
        <v>24</v>
      </c>
      <c r="J20" s="16" t="s">
        <v>25</v>
      </c>
      <c r="K20" s="16" t="s">
        <v>26</v>
      </c>
      <c r="L20" s="16" t="s">
        <v>2</v>
      </c>
      <c r="O20" s="76"/>
      <c r="P20" s="77"/>
    </row>
    <row r="21" spans="2:17" s="3" customFormat="1" ht="13">
      <c r="B21" s="1" t="s">
        <v>4</v>
      </c>
      <c r="C21" s="26">
        <v>1</v>
      </c>
      <c r="D21" s="27">
        <f t="shared" ref="D21:D38" si="0">E21/0.79</f>
        <v>1.0035292279316981</v>
      </c>
      <c r="E21" s="4">
        <f t="shared" ref="E21:E38" si="1">AVERAGE(F21:L21)</f>
        <v>0.79278809006604145</v>
      </c>
      <c r="F21" s="4">
        <v>0.74175824175824179</v>
      </c>
      <c r="G21" s="4">
        <v>0.85694444444444451</v>
      </c>
      <c r="H21" s="4">
        <v>0.89298727040295811</v>
      </c>
      <c r="I21" s="4">
        <v>0.60323025911969885</v>
      </c>
      <c r="J21" s="4">
        <v>1</v>
      </c>
      <c r="K21" s="4">
        <v>0.97107254116599906</v>
      </c>
      <c r="L21" s="4">
        <v>0.48352387357094828</v>
      </c>
      <c r="O21" s="42"/>
      <c r="P21" s="14"/>
    </row>
    <row r="22" spans="2:17" s="3" customFormat="1" ht="13">
      <c r="B22" s="1" t="s">
        <v>5</v>
      </c>
      <c r="C22" s="26">
        <v>2</v>
      </c>
      <c r="D22" s="27">
        <f t="shared" si="0"/>
        <v>0.94103689273652558</v>
      </c>
      <c r="E22" s="4">
        <f t="shared" si="1"/>
        <v>0.74341914526185526</v>
      </c>
      <c r="F22" s="4">
        <v>0.47018739352640554</v>
      </c>
      <c r="G22" s="4">
        <v>0.84277777777777785</v>
      </c>
      <c r="H22" s="4">
        <v>0.95506286831161347</v>
      </c>
      <c r="I22" s="4">
        <v>0.64515576075881143</v>
      </c>
      <c r="J22" s="4">
        <v>1</v>
      </c>
      <c r="K22" s="4">
        <v>0.99888740542946153</v>
      </c>
      <c r="L22" s="4">
        <v>0.29186281102891731</v>
      </c>
      <c r="O22" s="42"/>
      <c r="P22" s="14"/>
    </row>
    <row r="23" spans="2:17" s="3" customFormat="1" ht="13">
      <c r="B23" s="1" t="s">
        <v>7</v>
      </c>
      <c r="C23" s="26">
        <v>3</v>
      </c>
      <c r="D23" s="27">
        <f t="shared" si="0"/>
        <v>0.90294988237415341</v>
      </c>
      <c r="E23" s="4">
        <f t="shared" si="1"/>
        <v>0.71333040707558126</v>
      </c>
      <c r="F23" s="4">
        <v>0.27565084226646247</v>
      </c>
      <c r="G23" s="4">
        <v>0.76055555555555554</v>
      </c>
      <c r="H23" s="4">
        <v>0.99790909940784422</v>
      </c>
      <c r="I23" s="4">
        <v>0.62512007849987561</v>
      </c>
      <c r="J23" s="4">
        <v>0.98906356801093642</v>
      </c>
      <c r="K23" s="4">
        <v>0.90587449933244324</v>
      </c>
      <c r="L23" s="4">
        <v>0.43913920645595161</v>
      </c>
      <c r="O23" s="42"/>
      <c r="P23" s="14"/>
    </row>
    <row r="24" spans="2:17" s="3" customFormat="1" ht="13">
      <c r="B24" s="1" t="s">
        <v>6</v>
      </c>
      <c r="C24" s="26">
        <v>4</v>
      </c>
      <c r="D24" s="27">
        <f t="shared" si="0"/>
        <v>0.88631116523502806</v>
      </c>
      <c r="E24" s="4">
        <f t="shared" si="1"/>
        <v>0.70018582053567224</v>
      </c>
      <c r="F24" s="4">
        <v>0.46478873239436608</v>
      </c>
      <c r="G24" s="4">
        <v>0.86888888888888893</v>
      </c>
      <c r="H24" s="4">
        <v>0.90890018360495339</v>
      </c>
      <c r="I24" s="4">
        <v>0.56678895769434878</v>
      </c>
      <c r="J24" s="4">
        <v>1</v>
      </c>
      <c r="K24" s="4">
        <v>0.99643969737427684</v>
      </c>
      <c r="L24" s="4">
        <v>9.5494283792871573E-2</v>
      </c>
      <c r="O24" s="42"/>
      <c r="P24" s="14"/>
    </row>
    <row r="25" spans="2:17" s="3" customFormat="1" ht="13">
      <c r="B25" s="1" t="s">
        <v>8</v>
      </c>
      <c r="C25" s="28">
        <v>5</v>
      </c>
      <c r="D25" s="29">
        <f t="shared" si="0"/>
        <v>0.84228171055375589</v>
      </c>
      <c r="E25" s="4">
        <f t="shared" si="1"/>
        <v>0.66540255133746717</v>
      </c>
      <c r="F25" s="4">
        <v>0.969387755102041</v>
      </c>
      <c r="G25" s="4">
        <v>0.93916666666666671</v>
      </c>
      <c r="H25" s="4">
        <v>0.55077625701934518</v>
      </c>
      <c r="I25" s="4">
        <v>9.632750507173872E-2</v>
      </c>
      <c r="J25" s="4">
        <v>1</v>
      </c>
      <c r="K25" s="4">
        <v>0.97774810858923011</v>
      </c>
      <c r="L25" s="4">
        <v>0.12441156691324816</v>
      </c>
      <c r="O25" s="42"/>
      <c r="P25" s="14"/>
    </row>
    <row r="26" spans="2:17">
      <c r="B26" s="1" t="s">
        <v>9</v>
      </c>
      <c r="C26" s="28">
        <v>6</v>
      </c>
      <c r="D26" s="29">
        <f t="shared" si="0"/>
        <v>0.83413981942000714</v>
      </c>
      <c r="E26" s="4">
        <f t="shared" si="1"/>
        <v>0.6589704573418057</v>
      </c>
      <c r="F26" s="6">
        <v>0.96</v>
      </c>
      <c r="G26" s="6">
        <v>0.96861111099999997</v>
      </c>
      <c r="H26" s="6">
        <v>0.59851730939264092</v>
      </c>
      <c r="I26" s="6">
        <v>0.19892197</v>
      </c>
      <c r="J26" s="6">
        <v>1</v>
      </c>
      <c r="K26" s="6">
        <v>0.88607031599999997</v>
      </c>
      <c r="L26" s="6">
        <v>6.7249499999999995E-4</v>
      </c>
      <c r="O26" s="42"/>
      <c r="P26" s="14"/>
      <c r="Q26" s="13"/>
    </row>
    <row r="27" spans="2:17" s="3" customFormat="1" ht="13">
      <c r="B27" s="1" t="s">
        <v>10</v>
      </c>
      <c r="C27" s="28">
        <v>7</v>
      </c>
      <c r="D27" s="29">
        <f t="shared" si="0"/>
        <v>0.80530717688405373</v>
      </c>
      <c r="E27" s="4">
        <f t="shared" si="1"/>
        <v>0.63619266973840249</v>
      </c>
      <c r="F27" s="4">
        <v>0.73571428571428588</v>
      </c>
      <c r="G27" s="4">
        <v>0.76055555555555554</v>
      </c>
      <c r="H27" s="4">
        <v>0.64420646965939443</v>
      </c>
      <c r="I27" s="4">
        <v>6.7654139607338362E-2</v>
      </c>
      <c r="J27" s="4">
        <v>1</v>
      </c>
      <c r="K27" s="4">
        <v>0.98731642189586111</v>
      </c>
      <c r="L27" s="4">
        <v>0.25790181573638199</v>
      </c>
      <c r="O27" s="42"/>
      <c r="P27" s="14"/>
    </row>
    <row r="28" spans="2:17" s="3" customFormat="1" ht="13">
      <c r="B28" s="1" t="s">
        <v>11</v>
      </c>
      <c r="C28" s="28">
        <v>8</v>
      </c>
      <c r="D28" s="29">
        <f t="shared" si="0"/>
        <v>0.77109475749979117</v>
      </c>
      <c r="E28" s="4">
        <f t="shared" si="1"/>
        <v>0.60916485842483503</v>
      </c>
      <c r="F28" s="4">
        <v>5.9649122807017528E-2</v>
      </c>
      <c r="G28" s="4">
        <v>0.85694444444444451</v>
      </c>
      <c r="H28" s="4">
        <v>0.66842599108608969</v>
      </c>
      <c r="I28" s="4">
        <v>0.40070418016283282</v>
      </c>
      <c r="J28" s="4">
        <v>1</v>
      </c>
      <c r="K28" s="4">
        <v>0.75522919448153092</v>
      </c>
      <c r="L28" s="4">
        <v>0.52320107599193</v>
      </c>
      <c r="O28" s="42"/>
      <c r="P28" s="14"/>
    </row>
    <row r="29" spans="2:17" s="3" customFormat="1" ht="13">
      <c r="B29" s="1" t="s">
        <v>12</v>
      </c>
      <c r="C29" s="28">
        <v>9</v>
      </c>
      <c r="D29" s="29">
        <f t="shared" si="0"/>
        <v>0.74386902416798695</v>
      </c>
      <c r="E29" s="4">
        <f t="shared" si="1"/>
        <v>0.58765652909270971</v>
      </c>
      <c r="F29" s="4">
        <v>0.5089058524173028</v>
      </c>
      <c r="G29" s="4">
        <v>0.76055555555555554</v>
      </c>
      <c r="H29" s="4">
        <v>0.79678126090500578</v>
      </c>
      <c r="I29" s="4">
        <v>0.18023693077650765</v>
      </c>
      <c r="J29" s="4">
        <v>1</v>
      </c>
      <c r="K29" s="4">
        <v>0.81197151757899422</v>
      </c>
      <c r="L29" s="4">
        <v>5.5144586415601889E-2</v>
      </c>
      <c r="O29" s="42"/>
      <c r="P29" s="14"/>
    </row>
    <row r="30" spans="2:17" s="3" customFormat="1" ht="13">
      <c r="B30" s="1" t="s">
        <v>13</v>
      </c>
      <c r="C30" s="45">
        <v>10</v>
      </c>
      <c r="D30" s="46">
        <f t="shared" si="0"/>
        <v>0.70285780516078333</v>
      </c>
      <c r="E30" s="4">
        <f t="shared" si="1"/>
        <v>0.55525766607701887</v>
      </c>
      <c r="F30" s="4">
        <v>1</v>
      </c>
      <c r="G30" s="4">
        <v>0.91250000000000009</v>
      </c>
      <c r="H30" s="4">
        <v>0</v>
      </c>
      <c r="I30" s="4">
        <v>4.5255298231194506E-4</v>
      </c>
      <c r="J30" s="4">
        <v>1</v>
      </c>
      <c r="K30" s="4">
        <v>0.92879394748553623</v>
      </c>
      <c r="L30" s="4">
        <v>4.5057162071284462E-2</v>
      </c>
      <c r="O30" s="42"/>
      <c r="P30" s="14"/>
    </row>
    <row r="31" spans="2:17" s="3" customFormat="1" ht="13">
      <c r="B31" s="1" t="s">
        <v>15</v>
      </c>
      <c r="C31" s="45">
        <v>11</v>
      </c>
      <c r="D31" s="46">
        <f t="shared" si="0"/>
        <v>0.67656222236086694</v>
      </c>
      <c r="E31" s="4">
        <f t="shared" si="1"/>
        <v>0.53448415566508489</v>
      </c>
      <c r="F31" s="4">
        <v>7.7348066298342538E-2</v>
      </c>
      <c r="G31" s="4">
        <v>0.85</v>
      </c>
      <c r="H31" s="4">
        <v>0.6647938202383199</v>
      </c>
      <c r="I31" s="4">
        <v>8.3110302060687299E-2</v>
      </c>
      <c r="J31" s="4">
        <v>1</v>
      </c>
      <c r="K31" s="4">
        <v>0.99888740542946153</v>
      </c>
      <c r="L31" s="4">
        <v>6.7249495628782782E-2</v>
      </c>
      <c r="O31" s="42"/>
      <c r="P31" s="14"/>
    </row>
    <row r="32" spans="2:17" s="3" customFormat="1" ht="13">
      <c r="B32" s="1" t="s">
        <v>14</v>
      </c>
      <c r="C32" s="45">
        <v>12</v>
      </c>
      <c r="D32" s="46">
        <f t="shared" si="0"/>
        <v>0.67582533781510057</v>
      </c>
      <c r="E32" s="4">
        <f t="shared" si="1"/>
        <v>0.53390201687392946</v>
      </c>
      <c r="F32" s="4">
        <v>0.20737327188940091</v>
      </c>
      <c r="G32" s="4">
        <v>0.93916666666666671</v>
      </c>
      <c r="H32" s="4">
        <v>0.86428413986427743</v>
      </c>
      <c r="I32" s="4">
        <v>3.7789841733795845E-3</v>
      </c>
      <c r="J32" s="4">
        <v>1</v>
      </c>
      <c r="K32" s="4">
        <v>0.15109034267912769</v>
      </c>
      <c r="L32" s="4">
        <v>0.57162071284465354</v>
      </c>
      <c r="O32" s="42"/>
      <c r="P32" s="14"/>
    </row>
    <row r="33" spans="2:16" s="3" customFormat="1" ht="13">
      <c r="B33" s="1" t="s">
        <v>16</v>
      </c>
      <c r="C33" s="45">
        <v>13</v>
      </c>
      <c r="D33" s="46">
        <f t="shared" si="0"/>
        <v>0.6396109407923577</v>
      </c>
      <c r="E33" s="4">
        <f t="shared" si="1"/>
        <v>0.50529264322596257</v>
      </c>
      <c r="F33" s="4">
        <v>0.15</v>
      </c>
      <c r="G33" s="4">
        <v>0.93805555555555564</v>
      </c>
      <c r="H33" s="4">
        <v>0.6724137931034484</v>
      </c>
      <c r="I33" s="4">
        <v>1.1439405066592018E-2</v>
      </c>
      <c r="J33" s="4">
        <v>0.84962406015037595</v>
      </c>
      <c r="K33" s="4">
        <v>0.78437917222963949</v>
      </c>
      <c r="L33" s="4">
        <v>0.13113651647612642</v>
      </c>
      <c r="O33" s="42"/>
      <c r="P33" s="14"/>
    </row>
    <row r="34" spans="2:16" s="3" customFormat="1" ht="13">
      <c r="B34" s="1" t="s">
        <v>17</v>
      </c>
      <c r="C34" s="45">
        <v>14</v>
      </c>
      <c r="D34" s="46">
        <f t="shared" si="0"/>
        <v>0.58561286306668814</v>
      </c>
      <c r="E34" s="4">
        <f t="shared" si="1"/>
        <v>0.46263416182268369</v>
      </c>
      <c r="F34" s="4">
        <v>0</v>
      </c>
      <c r="G34" s="4">
        <v>0.76055555555555554</v>
      </c>
      <c r="H34" s="4">
        <v>0</v>
      </c>
      <c r="I34" s="4">
        <v>9.9360276198212829E-3</v>
      </c>
      <c r="J34" s="4">
        <v>1</v>
      </c>
      <c r="K34" s="4">
        <v>0.98442367601246106</v>
      </c>
      <c r="L34" s="4">
        <v>0.48352387357094817</v>
      </c>
      <c r="O34" s="42"/>
      <c r="P34" s="14"/>
    </row>
    <row r="35" spans="2:16" s="3" customFormat="1" ht="13">
      <c r="B35" s="1" t="s">
        <v>18</v>
      </c>
      <c r="C35" s="45">
        <v>15</v>
      </c>
      <c r="D35" s="46">
        <f t="shared" si="0"/>
        <v>0.54670591099129617</v>
      </c>
      <c r="E35" s="4">
        <f t="shared" si="1"/>
        <v>0.43189766968312399</v>
      </c>
      <c r="F35" s="4">
        <v>0.31587837837837845</v>
      </c>
      <c r="G35" s="4">
        <v>0.93916666666666671</v>
      </c>
      <c r="H35" s="4">
        <v>0.63671255132112536</v>
      </c>
      <c r="I35" s="4">
        <v>0.27694041000887959</v>
      </c>
      <c r="J35" s="4">
        <v>3.7593984962407401E-3</v>
      </c>
      <c r="K35" s="4">
        <v>0.65042278593680458</v>
      </c>
      <c r="L35" s="4">
        <v>0.20040349697377269</v>
      </c>
      <c r="O35" s="42"/>
      <c r="P35" s="14"/>
    </row>
    <row r="36" spans="2:16" s="3" customFormat="1" ht="13">
      <c r="B36" s="1" t="s">
        <v>19</v>
      </c>
      <c r="C36" s="30">
        <v>16</v>
      </c>
      <c r="D36" s="31">
        <f t="shared" si="0"/>
        <v>0.50525978386011483</v>
      </c>
      <c r="E36" s="4">
        <f t="shared" si="1"/>
        <v>0.39915522924949076</v>
      </c>
      <c r="F36" s="4">
        <v>0</v>
      </c>
      <c r="G36" s="4">
        <v>0.93944444444444453</v>
      </c>
      <c r="H36" s="4">
        <v>0</v>
      </c>
      <c r="I36" s="4">
        <v>3.3730979018360224E-2</v>
      </c>
      <c r="J36" s="4">
        <v>1</v>
      </c>
      <c r="K36" s="4">
        <v>0.75500667556742318</v>
      </c>
      <c r="L36" s="4">
        <v>6.5904505716207137E-2</v>
      </c>
      <c r="O36" s="42"/>
      <c r="P36" s="14"/>
    </row>
    <row r="37" spans="2:16" s="3" customFormat="1" ht="13">
      <c r="B37" s="1" t="s">
        <v>20</v>
      </c>
      <c r="C37" s="30">
        <v>17</v>
      </c>
      <c r="D37" s="31">
        <f t="shared" si="0"/>
        <v>0.48885264029056097</v>
      </c>
      <c r="E37" s="4">
        <f t="shared" si="1"/>
        <v>0.38619358582954316</v>
      </c>
      <c r="F37" s="4">
        <v>0</v>
      </c>
      <c r="G37" s="4">
        <v>0.81083333333333329</v>
      </c>
      <c r="H37" s="4">
        <v>0</v>
      </c>
      <c r="I37" s="4">
        <v>2.3135431840723638E-2</v>
      </c>
      <c r="J37" s="4">
        <v>1</v>
      </c>
      <c r="K37" s="4">
        <v>0.86871384067645752</v>
      </c>
      <c r="L37" s="4">
        <v>6.7249495628782794E-4</v>
      </c>
      <c r="O37" s="42"/>
      <c r="P37" s="14"/>
    </row>
    <row r="38" spans="2:16" s="3" customFormat="1" ht="13">
      <c r="B38" s="11" t="s">
        <v>21</v>
      </c>
      <c r="C38" s="32">
        <v>18</v>
      </c>
      <c r="D38" s="33">
        <f t="shared" si="0"/>
        <v>0.37002359563587534</v>
      </c>
      <c r="E38" s="15">
        <f t="shared" si="1"/>
        <v>0.29231864055234152</v>
      </c>
      <c r="F38" s="15">
        <v>0</v>
      </c>
      <c r="G38" s="15">
        <v>0.89388888888888884</v>
      </c>
      <c r="H38" s="15">
        <v>0</v>
      </c>
      <c r="I38" s="15">
        <v>2.3752197253159341E-3</v>
      </c>
      <c r="J38" s="15">
        <v>1</v>
      </c>
      <c r="K38" s="15">
        <v>0</v>
      </c>
      <c r="L38" s="15">
        <v>0.14996637525218562</v>
      </c>
      <c r="O38" s="42"/>
      <c r="P38" s="14"/>
    </row>
    <row r="39" spans="2:16">
      <c r="D39" s="14" t="s">
        <v>27</v>
      </c>
      <c r="E39" s="5" t="s">
        <v>27</v>
      </c>
    </row>
    <row r="42" spans="2:16">
      <c r="C42" s="24" t="s">
        <v>38</v>
      </c>
      <c r="D42" s="5">
        <f>AVERAGE(D21:D38)</f>
        <v>0.71787948648759126</v>
      </c>
      <c r="G42" t="s">
        <v>42</v>
      </c>
      <c r="H42" t="s">
        <v>45</v>
      </c>
    </row>
    <row r="43" spans="2:16">
      <c r="C43" s="24" t="s">
        <v>39</v>
      </c>
      <c r="D43">
        <f>STDEV(D21:D38)</f>
        <v>0.1731107902092249</v>
      </c>
      <c r="G43" t="s">
        <v>43</v>
      </c>
      <c r="H43" t="s">
        <v>44</v>
      </c>
    </row>
    <row r="44" spans="2:16">
      <c r="C44" s="24" t="s">
        <v>40</v>
      </c>
      <c r="D44" s="5">
        <f>D42+D43</f>
        <v>0.89099027669681619</v>
      </c>
      <c r="G44" t="s">
        <v>46</v>
      </c>
      <c r="H44" t="s">
        <v>47</v>
      </c>
    </row>
    <row r="45" spans="2:16">
      <c r="C45" s="24" t="s">
        <v>41</v>
      </c>
      <c r="D45" s="5">
        <f>D42-D43</f>
        <v>0.54476869627836633</v>
      </c>
      <c r="G45" t="s">
        <v>48</v>
      </c>
      <c r="H45" t="s">
        <v>49</v>
      </c>
    </row>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43"/>
  <sheetViews>
    <sheetView showGridLines="0" zoomScale="120" zoomScaleNormal="120" zoomScalePageLayoutView="120" workbookViewId="0">
      <selection activeCell="B5" sqref="B5"/>
    </sheetView>
  </sheetViews>
  <sheetFormatPr baseColWidth="10" defaultRowHeight="15" x14ac:dyDescent="0"/>
  <cols>
    <col min="2" max="2" width="16.5" bestFit="1" customWidth="1"/>
    <col min="3" max="3" width="8.5" bestFit="1" customWidth="1"/>
    <col min="4" max="4" width="9.33203125" bestFit="1" customWidth="1"/>
    <col min="5" max="5" width="9" bestFit="1" customWidth="1"/>
    <col min="6" max="6" width="10.6640625" bestFit="1" customWidth="1"/>
  </cols>
  <sheetData>
    <row r="2" spans="2:8">
      <c r="B2" s="87" t="s">
        <v>135</v>
      </c>
      <c r="C2" s="13"/>
      <c r="D2" s="13"/>
      <c r="E2" s="13"/>
      <c r="F2" s="13"/>
      <c r="G2" s="13"/>
      <c r="H2" s="13"/>
    </row>
    <row r="4" spans="2:8">
      <c r="B4" s="90" t="s">
        <v>57</v>
      </c>
    </row>
    <row r="6" spans="2:8">
      <c r="B6" t="s">
        <v>136</v>
      </c>
    </row>
    <row r="7" spans="2:8">
      <c r="B7" t="s">
        <v>137</v>
      </c>
    </row>
    <row r="8" spans="2:8">
      <c r="B8" t="s">
        <v>139</v>
      </c>
    </row>
    <row r="9" spans="2:8">
      <c r="B9" t="s">
        <v>140</v>
      </c>
    </row>
    <row r="10" spans="2:8">
      <c r="B10" t="s">
        <v>138</v>
      </c>
    </row>
    <row r="11" spans="2:8">
      <c r="B11" t="s">
        <v>141</v>
      </c>
    </row>
    <row r="12" spans="2:8">
      <c r="B12" t="s">
        <v>142</v>
      </c>
    </row>
    <row r="13" spans="2:8">
      <c r="B13" t="s">
        <v>143</v>
      </c>
    </row>
    <row r="14" spans="2:8">
      <c r="B14" t="s">
        <v>144</v>
      </c>
    </row>
    <row r="15" spans="2:8">
      <c r="B15" t="s">
        <v>145</v>
      </c>
    </row>
    <row r="17" spans="2:8">
      <c r="E17" s="9"/>
    </row>
    <row r="18" spans="2:8" s="18" customFormat="1" ht="97" customHeight="1">
      <c r="B18" s="19" t="s">
        <v>0</v>
      </c>
      <c r="C18" s="16" t="s">
        <v>29</v>
      </c>
      <c r="D18" s="16" t="s">
        <v>30</v>
      </c>
      <c r="E18" s="16" t="s">
        <v>31</v>
      </c>
      <c r="F18" s="16" t="s">
        <v>32</v>
      </c>
    </row>
    <row r="19" spans="2:8" s="3" customFormat="1" ht="13">
      <c r="B19" s="1" t="s">
        <v>4</v>
      </c>
      <c r="C19" s="46">
        <v>0.5089058524173028</v>
      </c>
      <c r="D19" s="27">
        <v>0.784077892325315</v>
      </c>
      <c r="E19" s="46">
        <v>0.79678126090500578</v>
      </c>
      <c r="F19" s="29">
        <v>0.27728758581001178</v>
      </c>
      <c r="G19" s="4"/>
      <c r="H19" s="4"/>
    </row>
    <row r="20" spans="2:8" s="3" customFormat="1" ht="13">
      <c r="B20" s="1" t="s">
        <v>5</v>
      </c>
      <c r="C20" s="31">
        <v>1</v>
      </c>
      <c r="D20" s="46">
        <v>0.94072164948453618</v>
      </c>
      <c r="E20" s="27">
        <v>0</v>
      </c>
      <c r="F20" s="29">
        <v>6.9623535740299242E-4</v>
      </c>
      <c r="G20" s="4"/>
      <c r="H20" s="4"/>
    </row>
    <row r="21" spans="2:8" s="3" customFormat="1" ht="13">
      <c r="B21" s="1" t="s">
        <v>7</v>
      </c>
      <c r="C21" s="46">
        <v>0.46478873239436608</v>
      </c>
      <c r="D21" s="46">
        <v>0.8957617411225659</v>
      </c>
      <c r="E21" s="31">
        <v>0.90890018360495339</v>
      </c>
      <c r="F21" s="31">
        <v>0.87198301183745963</v>
      </c>
      <c r="G21" s="4"/>
      <c r="H21" s="4"/>
    </row>
    <row r="22" spans="2:8" s="3" customFormat="1" ht="13">
      <c r="B22" s="1" t="s">
        <v>6</v>
      </c>
      <c r="C22" s="29">
        <v>0.20737327188940091</v>
      </c>
      <c r="D22" s="31">
        <v>0.9682130584192441</v>
      </c>
      <c r="E22" s="46">
        <v>0.86428413986427743</v>
      </c>
      <c r="F22" s="29">
        <v>5.8138218051993606E-3</v>
      </c>
      <c r="G22" s="4"/>
      <c r="H22" s="4"/>
    </row>
    <row r="23" spans="2:8" s="3" customFormat="1" ht="13">
      <c r="B23" s="1" t="s">
        <v>8</v>
      </c>
      <c r="C23" s="29">
        <v>0.15</v>
      </c>
      <c r="D23" s="31">
        <v>0.96706758304696461</v>
      </c>
      <c r="E23" s="46">
        <v>0.6724137931034484</v>
      </c>
      <c r="F23" s="29">
        <v>1.7599084717833873E-2</v>
      </c>
      <c r="G23" s="4"/>
      <c r="H23" s="4"/>
    </row>
    <row r="24" spans="2:8">
      <c r="B24" s="1" t="s">
        <v>9</v>
      </c>
      <c r="C24" s="27">
        <v>0</v>
      </c>
      <c r="D24" s="27">
        <v>0.784077892325315</v>
      </c>
      <c r="E24" s="27">
        <v>0</v>
      </c>
      <c r="F24" s="29">
        <v>1.5286196338186588E-2</v>
      </c>
      <c r="G24" s="4"/>
      <c r="H24" s="4"/>
    </row>
    <row r="25" spans="2:8" s="3" customFormat="1" ht="13">
      <c r="B25" s="1" t="s">
        <v>10</v>
      </c>
      <c r="C25" s="29">
        <v>0.31587837837837845</v>
      </c>
      <c r="D25" s="31">
        <v>0.9682130584192441</v>
      </c>
      <c r="E25" s="46">
        <v>0.63671255132112536</v>
      </c>
      <c r="F25" s="46">
        <v>0.42606216924443013</v>
      </c>
      <c r="G25" s="4"/>
      <c r="H25" s="4"/>
    </row>
    <row r="26" spans="2:8" s="3" customFormat="1" ht="13">
      <c r="B26" s="1" t="s">
        <v>11</v>
      </c>
      <c r="C26" s="27">
        <v>0</v>
      </c>
      <c r="D26" s="31">
        <v>0.96849942726231397</v>
      </c>
      <c r="E26" s="27">
        <v>0</v>
      </c>
      <c r="F26" s="29">
        <v>5.1893813874400341E-2</v>
      </c>
      <c r="G26" s="4"/>
      <c r="H26" s="4"/>
    </row>
    <row r="27" spans="2:8" s="3" customFormat="1" ht="13">
      <c r="B27" s="1" t="s">
        <v>12</v>
      </c>
      <c r="C27" s="27">
        <v>0</v>
      </c>
      <c r="D27" s="46">
        <v>0.83591065292096223</v>
      </c>
      <c r="E27" s="27">
        <v>0</v>
      </c>
      <c r="F27" s="29">
        <v>3.5592972062651752E-2</v>
      </c>
      <c r="G27" s="4"/>
      <c r="H27" s="4"/>
    </row>
    <row r="28" spans="2:8" s="3" customFormat="1" ht="13">
      <c r="B28" s="1" t="s">
        <v>13</v>
      </c>
      <c r="C28" s="27">
        <v>0</v>
      </c>
      <c r="D28" s="46">
        <v>0.92153493699885447</v>
      </c>
      <c r="E28" s="27">
        <v>0</v>
      </c>
      <c r="F28" s="29">
        <v>3.6541841927937445E-3</v>
      </c>
      <c r="G28" s="4"/>
      <c r="H28" s="4"/>
    </row>
    <row r="29" spans="2:8" s="3" customFormat="1" ht="13">
      <c r="B29" s="1" t="s">
        <v>15</v>
      </c>
      <c r="C29" s="46">
        <v>0.74175824175824179</v>
      </c>
      <c r="D29" s="46">
        <v>0.88344788087056136</v>
      </c>
      <c r="E29" s="46">
        <v>0.89298727040295811</v>
      </c>
      <c r="F29" s="31">
        <v>0.92804655249184431</v>
      </c>
      <c r="G29" s="4"/>
      <c r="H29" s="4"/>
    </row>
    <row r="30" spans="2:8" s="3" customFormat="1" ht="13">
      <c r="B30" s="1" t="s">
        <v>14</v>
      </c>
      <c r="C30" s="46">
        <v>0.47018739352640554</v>
      </c>
      <c r="D30" s="46">
        <v>0.86884306987399784</v>
      </c>
      <c r="E30" s="31">
        <v>0.95506286831161347</v>
      </c>
      <c r="F30" s="31">
        <v>0.99254732424432524</v>
      </c>
      <c r="G30" s="4"/>
      <c r="H30" s="4"/>
    </row>
    <row r="31" spans="2:8" s="3" customFormat="1" ht="13">
      <c r="B31" s="1" t="s">
        <v>16</v>
      </c>
      <c r="C31" s="29">
        <v>0.27565084226646247</v>
      </c>
      <c r="D31" s="27">
        <v>0.784077892325315</v>
      </c>
      <c r="E31" s="31">
        <v>0.99790909940784422</v>
      </c>
      <c r="F31" s="31">
        <v>0.96172319769211634</v>
      </c>
      <c r="G31" s="4"/>
      <c r="H31" s="4"/>
    </row>
    <row r="32" spans="2:8" s="3" customFormat="1" ht="13">
      <c r="B32" s="1" t="s">
        <v>17</v>
      </c>
      <c r="C32" s="27">
        <v>0</v>
      </c>
      <c r="D32" s="27">
        <v>0.784077892325315</v>
      </c>
      <c r="E32" s="27">
        <v>0</v>
      </c>
      <c r="F32" s="29">
        <v>1.5286196338186588E-2</v>
      </c>
      <c r="G32" s="4"/>
      <c r="H32" s="4"/>
    </row>
    <row r="33" spans="2:8" s="3" customFormat="1" ht="13">
      <c r="B33" s="1" t="s">
        <v>18</v>
      </c>
      <c r="C33" s="31">
        <v>0.969387755102041</v>
      </c>
      <c r="D33" s="31">
        <v>0.9682130584192441</v>
      </c>
      <c r="E33" s="46">
        <v>0.55077625701934518</v>
      </c>
      <c r="F33" s="29">
        <v>0.14819616164882879</v>
      </c>
      <c r="G33" s="4"/>
      <c r="H33" s="4" t="s">
        <v>27</v>
      </c>
    </row>
    <row r="34" spans="2:8" s="3" customFormat="1" ht="13">
      <c r="B34" s="1" t="s">
        <v>19</v>
      </c>
      <c r="C34" s="48">
        <v>0.96</v>
      </c>
      <c r="D34" s="48">
        <v>0.99856815567010304</v>
      </c>
      <c r="E34" s="49">
        <v>0.59851730939264092</v>
      </c>
      <c r="F34" s="50">
        <v>0.30603380000000002</v>
      </c>
      <c r="G34" s="4"/>
      <c r="H34" s="4"/>
    </row>
    <row r="35" spans="2:8" s="3" customFormat="1" ht="13">
      <c r="B35" s="1" t="s">
        <v>20</v>
      </c>
      <c r="C35" s="46">
        <v>0.73571428571428588</v>
      </c>
      <c r="D35" s="27">
        <v>0.784077892325315</v>
      </c>
      <c r="E35" s="46">
        <v>0.64420646965939443</v>
      </c>
      <c r="F35" s="29">
        <v>0.10408329170359748</v>
      </c>
      <c r="G35" s="4"/>
      <c r="H35" s="4"/>
    </row>
    <row r="36" spans="2:8" s="3" customFormat="1" ht="13">
      <c r="B36" s="11" t="s">
        <v>21</v>
      </c>
      <c r="C36" s="35">
        <v>5.9649122807017528E-2</v>
      </c>
      <c r="D36" s="47">
        <v>0.88344788087056136</v>
      </c>
      <c r="E36" s="47">
        <v>0.66842599108608969</v>
      </c>
      <c r="F36" s="47">
        <v>0.61646796948128124</v>
      </c>
      <c r="G36" s="4"/>
      <c r="H36" s="4"/>
    </row>
    <row r="37" spans="2:8">
      <c r="C37" s="5" t="s">
        <v>27</v>
      </c>
      <c r="D37" s="5" t="s">
        <v>27</v>
      </c>
      <c r="E37" s="5" t="s">
        <v>27</v>
      </c>
      <c r="F37" s="5" t="s">
        <v>27</v>
      </c>
    </row>
    <row r="40" spans="2:8">
      <c r="B40" t="s">
        <v>38</v>
      </c>
      <c r="C40">
        <v>0.38107188201410563</v>
      </c>
      <c r="D40">
        <v>0.88826842305587383</v>
      </c>
      <c r="E40">
        <v>0.51038762189326092</v>
      </c>
      <c r="F40">
        <v>0.32101408715780827</v>
      </c>
    </row>
    <row r="41" spans="2:8">
      <c r="B41" t="s">
        <v>39</v>
      </c>
      <c r="C41">
        <v>0.36620659055187249</v>
      </c>
      <c r="D41">
        <v>7.8718944475144645E-2</v>
      </c>
      <c r="E41">
        <v>0.39147814827899707</v>
      </c>
      <c r="F41">
        <v>0.37935490648585923</v>
      </c>
    </row>
    <row r="42" spans="2:8">
      <c r="B42" t="s">
        <v>40</v>
      </c>
      <c r="C42">
        <v>0.74727847256597812</v>
      </c>
      <c r="D42">
        <v>0.96698736753101844</v>
      </c>
      <c r="E42">
        <v>0.901865770172258</v>
      </c>
      <c r="F42">
        <v>0.70036899364366745</v>
      </c>
    </row>
    <row r="43" spans="2:8">
      <c r="B43" t="s">
        <v>41</v>
      </c>
      <c r="C43">
        <v>1.4865291462233143E-2</v>
      </c>
      <c r="D43">
        <v>0.80954947858072923</v>
      </c>
      <c r="E43">
        <v>0.11890947361426385</v>
      </c>
      <c r="F43">
        <v>-5.8340819328050963E-2</v>
      </c>
    </row>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40"/>
  <sheetViews>
    <sheetView showGridLines="0" zoomScale="120" zoomScaleNormal="120" zoomScalePageLayoutView="120" workbookViewId="0">
      <selection activeCell="B5" sqref="B5"/>
    </sheetView>
  </sheetViews>
  <sheetFormatPr baseColWidth="10" defaultRowHeight="15" x14ac:dyDescent="0"/>
  <cols>
    <col min="2" max="2" width="16.5" bestFit="1" customWidth="1"/>
    <col min="3" max="3" width="11" style="24" bestFit="1" customWidth="1"/>
    <col min="4" max="4" width="8.5" bestFit="1" customWidth="1"/>
    <col min="5" max="5" width="9.33203125" bestFit="1" customWidth="1"/>
    <col min="6" max="6" width="9" bestFit="1" customWidth="1"/>
    <col min="7" max="7" width="10.6640625" bestFit="1" customWidth="1"/>
  </cols>
  <sheetData>
    <row r="2" spans="2:7">
      <c r="B2" s="58" t="s">
        <v>146</v>
      </c>
    </row>
    <row r="3" spans="2:7">
      <c r="B3" s="58"/>
    </row>
    <row r="4" spans="2:7">
      <c r="B4" s="90" t="s">
        <v>57</v>
      </c>
    </row>
    <row r="6" spans="2:7">
      <c r="B6" t="s">
        <v>147</v>
      </c>
    </row>
    <row r="7" spans="2:7">
      <c r="B7" t="s">
        <v>148</v>
      </c>
    </row>
    <row r="8" spans="2:7">
      <c r="B8" t="s">
        <v>149</v>
      </c>
    </row>
    <row r="9" spans="2:7">
      <c r="B9" t="s">
        <v>150</v>
      </c>
    </row>
    <row r="10" spans="2:7">
      <c r="B10" t="s">
        <v>151</v>
      </c>
    </row>
    <row r="11" spans="2:7">
      <c r="B11" s="88" t="s">
        <v>52</v>
      </c>
    </row>
    <row r="12" spans="2:7">
      <c r="B12" s="88" t="s">
        <v>53</v>
      </c>
    </row>
    <row r="13" spans="2:7">
      <c r="B13" s="88" t="s">
        <v>54</v>
      </c>
    </row>
    <row r="14" spans="2:7">
      <c r="B14" s="88" t="s">
        <v>55</v>
      </c>
    </row>
    <row r="15" spans="2:7">
      <c r="B15" s="9"/>
      <c r="C15" s="23"/>
      <c r="D15" s="9"/>
      <c r="E15" s="9"/>
      <c r="F15" s="9"/>
      <c r="G15" s="9"/>
    </row>
    <row r="16" spans="2:7" s="18" customFormat="1" ht="97" customHeight="1">
      <c r="B16" s="19" t="s">
        <v>0</v>
      </c>
      <c r="C16" s="25" t="s">
        <v>56</v>
      </c>
      <c r="D16" s="16" t="s">
        <v>29</v>
      </c>
      <c r="E16" s="34" t="s">
        <v>30</v>
      </c>
      <c r="F16" s="16" t="s">
        <v>31</v>
      </c>
      <c r="G16" s="16" t="s">
        <v>32</v>
      </c>
    </row>
    <row r="17" spans="2:10" s="3" customFormat="1" ht="13">
      <c r="B17" s="1" t="s">
        <v>4</v>
      </c>
      <c r="C17" s="26">
        <v>1</v>
      </c>
      <c r="D17" s="46">
        <v>0.5089058524173028</v>
      </c>
      <c r="E17" s="27">
        <v>0.784077892325315</v>
      </c>
      <c r="F17" s="46">
        <v>0.79678126090500578</v>
      </c>
      <c r="G17" s="29">
        <v>0.27728758581001178</v>
      </c>
      <c r="J17" s="51" t="s">
        <v>27</v>
      </c>
    </row>
    <row r="18" spans="2:10" s="3" customFormat="1" ht="13">
      <c r="B18" s="1" t="s">
        <v>5</v>
      </c>
      <c r="C18" s="26">
        <v>2</v>
      </c>
      <c r="D18" s="31">
        <v>1</v>
      </c>
      <c r="E18" s="46">
        <v>0.94072164948453618</v>
      </c>
      <c r="F18" s="27">
        <v>0</v>
      </c>
      <c r="G18" s="29">
        <v>6.9623535740299242E-4</v>
      </c>
      <c r="J18" s="51" t="s">
        <v>27</v>
      </c>
    </row>
    <row r="19" spans="2:10" s="3" customFormat="1" ht="13">
      <c r="B19" s="1" t="s">
        <v>7</v>
      </c>
      <c r="C19" s="26">
        <v>3</v>
      </c>
      <c r="D19" s="46">
        <v>0.46478873239436608</v>
      </c>
      <c r="E19" s="46">
        <v>0.8957617411225659</v>
      </c>
      <c r="F19" s="31">
        <v>0.90890018360495339</v>
      </c>
      <c r="G19" s="31">
        <v>0.87198301183745963</v>
      </c>
      <c r="J19" s="3" t="s">
        <v>27</v>
      </c>
    </row>
    <row r="20" spans="2:10" s="3" customFormat="1" ht="13">
      <c r="B20" s="1" t="s">
        <v>6</v>
      </c>
      <c r="C20" s="26">
        <v>4</v>
      </c>
      <c r="D20" s="29">
        <v>0.20737327188940091</v>
      </c>
      <c r="E20" s="31">
        <v>0.9682130584192441</v>
      </c>
      <c r="F20" s="46">
        <v>0.86428413986427743</v>
      </c>
      <c r="G20" s="29">
        <v>5.8138218051993606E-3</v>
      </c>
    </row>
    <row r="21" spans="2:10" s="3" customFormat="1" ht="13">
      <c r="B21" s="1" t="s">
        <v>8</v>
      </c>
      <c r="C21" s="28">
        <v>5</v>
      </c>
      <c r="D21" s="29">
        <v>0.15</v>
      </c>
      <c r="E21" s="31">
        <v>0.96706758304696461</v>
      </c>
      <c r="F21" s="46">
        <v>0.6724137931034484</v>
      </c>
      <c r="G21" s="29">
        <v>1.7599084717833873E-2</v>
      </c>
      <c r="J21" s="51" t="s">
        <v>27</v>
      </c>
    </row>
    <row r="22" spans="2:10">
      <c r="B22" s="1" t="s">
        <v>9</v>
      </c>
      <c r="C22" s="28">
        <v>6</v>
      </c>
      <c r="D22" s="27">
        <v>0</v>
      </c>
      <c r="E22" s="27">
        <v>0.784077892325315</v>
      </c>
      <c r="F22" s="27">
        <v>0</v>
      </c>
      <c r="G22" s="29">
        <v>1.5286196338186588E-2</v>
      </c>
      <c r="J22" s="3" t="s">
        <v>27</v>
      </c>
    </row>
    <row r="23" spans="2:10" s="3" customFormat="1" ht="13">
      <c r="B23" s="1" t="s">
        <v>10</v>
      </c>
      <c r="C23" s="28">
        <v>7</v>
      </c>
      <c r="D23" s="29">
        <v>0.31587837837837845</v>
      </c>
      <c r="E23" s="31">
        <v>0.9682130584192441</v>
      </c>
      <c r="F23" s="46">
        <v>0.63671255132112536</v>
      </c>
      <c r="G23" s="46">
        <v>0.42606216924443013</v>
      </c>
    </row>
    <row r="24" spans="2:10" s="3" customFormat="1" ht="13">
      <c r="B24" s="1" t="s">
        <v>11</v>
      </c>
      <c r="C24" s="28">
        <v>8</v>
      </c>
      <c r="D24" s="27">
        <v>0</v>
      </c>
      <c r="E24" s="31">
        <v>0.96849942726231397</v>
      </c>
      <c r="F24" s="27">
        <v>0</v>
      </c>
      <c r="G24" s="29">
        <v>5.1893813874400341E-2</v>
      </c>
    </row>
    <row r="25" spans="2:10" s="3" customFormat="1" ht="13">
      <c r="B25" s="1" t="s">
        <v>12</v>
      </c>
      <c r="C25" s="28">
        <v>9</v>
      </c>
      <c r="D25" s="27">
        <v>0</v>
      </c>
      <c r="E25" s="46">
        <v>0.83591065292096223</v>
      </c>
      <c r="F25" s="27">
        <v>0</v>
      </c>
      <c r="G25" s="29">
        <v>3.5592972062651752E-2</v>
      </c>
    </row>
    <row r="26" spans="2:10" s="3" customFormat="1" ht="13">
      <c r="B26" s="1" t="s">
        <v>13</v>
      </c>
      <c r="C26" s="45">
        <v>10</v>
      </c>
      <c r="D26" s="27">
        <v>0</v>
      </c>
      <c r="E26" s="46">
        <v>0.92153493699885447</v>
      </c>
      <c r="F26" s="27">
        <v>0</v>
      </c>
      <c r="G26" s="29">
        <v>3.6541841927937445E-3</v>
      </c>
    </row>
    <row r="27" spans="2:10" s="3" customFormat="1" ht="13">
      <c r="B27" s="1" t="s">
        <v>15</v>
      </c>
      <c r="C27" s="45">
        <v>11</v>
      </c>
      <c r="D27" s="46">
        <v>0.74175824175824179</v>
      </c>
      <c r="E27" s="46">
        <v>0.88344788087056136</v>
      </c>
      <c r="F27" s="46">
        <v>0.89298727040295811</v>
      </c>
      <c r="G27" s="31">
        <v>0.92804655249184431</v>
      </c>
    </row>
    <row r="28" spans="2:10" s="3" customFormat="1" ht="13">
      <c r="B28" s="1" t="s">
        <v>14</v>
      </c>
      <c r="C28" s="45">
        <v>12</v>
      </c>
      <c r="D28" s="46">
        <v>0.47018739352640554</v>
      </c>
      <c r="E28" s="46">
        <v>0.86884306987399784</v>
      </c>
      <c r="F28" s="31">
        <v>0.95506286831161347</v>
      </c>
      <c r="G28" s="31">
        <v>0.99254732424432524</v>
      </c>
    </row>
    <row r="29" spans="2:10" s="3" customFormat="1" ht="13">
      <c r="B29" s="1" t="s">
        <v>16</v>
      </c>
      <c r="C29" s="45">
        <v>13</v>
      </c>
      <c r="D29" s="29">
        <v>0.27565084226646247</v>
      </c>
      <c r="E29" s="27">
        <v>0.784077892325315</v>
      </c>
      <c r="F29" s="31">
        <v>0.99790909940784422</v>
      </c>
      <c r="G29" s="31">
        <v>0.96172319769211634</v>
      </c>
      <c r="J29" s="51"/>
    </row>
    <row r="30" spans="2:10" s="3" customFormat="1" ht="13">
      <c r="B30" s="1" t="s">
        <v>17</v>
      </c>
      <c r="C30" s="45">
        <v>14</v>
      </c>
      <c r="D30" s="27">
        <v>0</v>
      </c>
      <c r="E30" s="27">
        <v>0.784077892325315</v>
      </c>
      <c r="F30" s="27">
        <v>0</v>
      </c>
      <c r="G30" s="29">
        <v>1.5286196338186588E-2</v>
      </c>
      <c r="J30" s="51"/>
    </row>
    <row r="31" spans="2:10" s="3" customFormat="1" ht="13">
      <c r="B31" s="1" t="s">
        <v>18</v>
      </c>
      <c r="C31" s="45">
        <v>15</v>
      </c>
      <c r="D31" s="31">
        <v>0.969387755102041</v>
      </c>
      <c r="E31" s="31">
        <v>0.9682130584192441</v>
      </c>
      <c r="F31" s="46">
        <v>0.55077625701934518</v>
      </c>
      <c r="G31" s="29">
        <v>0.14819616164882879</v>
      </c>
    </row>
    <row r="32" spans="2:10" s="3" customFormat="1" ht="13">
      <c r="B32" s="1" t="s">
        <v>19</v>
      </c>
      <c r="C32" s="30">
        <v>16</v>
      </c>
      <c r="D32" s="48">
        <v>0.96</v>
      </c>
      <c r="E32" s="48">
        <v>0.99856815567010304</v>
      </c>
      <c r="F32" s="49">
        <v>0.59851730939264092</v>
      </c>
      <c r="G32" s="50">
        <v>0.30603380000000002</v>
      </c>
    </row>
    <row r="33" spans="2:7" s="3" customFormat="1" ht="13">
      <c r="B33" s="1" t="s">
        <v>20</v>
      </c>
      <c r="C33" s="30">
        <v>17</v>
      </c>
      <c r="D33" s="46">
        <v>0.73571428571428588</v>
      </c>
      <c r="E33" s="27">
        <v>0.784077892325315</v>
      </c>
      <c r="F33" s="46">
        <v>0.64420646965939443</v>
      </c>
      <c r="G33" s="29">
        <v>0.10408329170359748</v>
      </c>
    </row>
    <row r="34" spans="2:7" s="3" customFormat="1" ht="13">
      <c r="B34" s="11" t="s">
        <v>21</v>
      </c>
      <c r="C34" s="32">
        <v>18</v>
      </c>
      <c r="D34" s="35">
        <v>5.9649122807017528E-2</v>
      </c>
      <c r="E34" s="47">
        <v>0.88344788087056136</v>
      </c>
      <c r="F34" s="47">
        <v>0.66842599108608969</v>
      </c>
      <c r="G34" s="47">
        <v>0.61646796948128124</v>
      </c>
    </row>
    <row r="37" spans="2:7">
      <c r="C37" s="24" t="s">
        <v>38</v>
      </c>
      <c r="D37" s="5">
        <f>AVERAGE(D17:D34)</f>
        <v>0.38107188201410563</v>
      </c>
      <c r="E37" s="5">
        <f t="shared" ref="E37:G37" si="0">AVERAGE(E17:E34)</f>
        <v>0.88826842305587383</v>
      </c>
      <c r="F37" s="5">
        <f t="shared" si="0"/>
        <v>0.51038762189326092</v>
      </c>
      <c r="G37" s="5">
        <f t="shared" si="0"/>
        <v>0.32101408715780827</v>
      </c>
    </row>
    <row r="38" spans="2:7">
      <c r="C38" s="24" t="s">
        <v>39</v>
      </c>
      <c r="D38">
        <f>STDEV(D17:D34)</f>
        <v>0.36620659055187249</v>
      </c>
      <c r="E38">
        <f t="shared" ref="E38:G38" si="1">STDEV(E17:E34)</f>
        <v>7.8718944475144645E-2</v>
      </c>
      <c r="F38">
        <f t="shared" si="1"/>
        <v>0.39147814827899707</v>
      </c>
      <c r="G38">
        <f t="shared" si="1"/>
        <v>0.37935490648585923</v>
      </c>
    </row>
    <row r="39" spans="2:7">
      <c r="C39" s="24" t="s">
        <v>40</v>
      </c>
      <c r="D39" s="5">
        <f>D37+D38</f>
        <v>0.74727847256597812</v>
      </c>
      <c r="E39" s="5">
        <f t="shared" ref="E39:G39" si="2">E37+E38</f>
        <v>0.96698736753101844</v>
      </c>
      <c r="F39" s="5">
        <f t="shared" si="2"/>
        <v>0.901865770172258</v>
      </c>
      <c r="G39" s="5">
        <f t="shared" si="2"/>
        <v>0.70036899364366745</v>
      </c>
    </row>
    <row r="40" spans="2:7">
      <c r="C40" s="24" t="s">
        <v>41</v>
      </c>
      <c r="D40" s="5">
        <f>D37-D38</f>
        <v>1.4865291462233143E-2</v>
      </c>
      <c r="E40" s="5">
        <f t="shared" ref="E40:G40" si="3">E37-E38</f>
        <v>0.80954947858072923</v>
      </c>
      <c r="F40" s="5">
        <f t="shared" si="3"/>
        <v>0.11890947361426385</v>
      </c>
      <c r="G40" s="5">
        <f t="shared" si="3"/>
        <v>-5.8340819328050963E-2</v>
      </c>
    </row>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10</vt:i4>
      </vt:variant>
    </vt:vector>
  </HeadingPairs>
  <TitlesOfParts>
    <vt:vector size="10" baseType="lpstr">
      <vt:lpstr>1. Raw</vt:lpstr>
      <vt:lpstr>2. Examples_Normalising data</vt:lpstr>
      <vt:lpstr>3. Set a uni-directional scale</vt:lpstr>
      <vt:lpstr>4. Resilience score calculation</vt:lpstr>
      <vt:lpstr>5. Normalise resilience scores</vt:lpstr>
      <vt:lpstr>6. Rank sites</vt:lpstr>
      <vt:lpstr>7. Classify sites (relatively)</vt:lpstr>
      <vt:lpstr>8. Assess anthro stress</vt:lpstr>
      <vt:lpstr>9. ID targets for mgmt action</vt:lpstr>
      <vt:lpstr>10. Communicating results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Jeffrey Maynard</dc:creator>
  <cp:lastModifiedBy>Jeffrey Maynard</cp:lastModifiedBy>
  <dcterms:created xsi:type="dcterms:W3CDTF">2014-04-12T02:43:10Z</dcterms:created>
  <dcterms:modified xsi:type="dcterms:W3CDTF">2016-07-11T11:28:58Z</dcterms:modified>
</cp:coreProperties>
</file>